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4.3.1" sheetId="1" r:id="rId1"/>
  </sheets>
  <externalReferences>
    <externalReference r:id="rId2"/>
  </externalReferences>
  <definedNames>
    <definedName name="buhg_flag">[1]Титульный!$F$36</definedName>
    <definedName name="dateBuhg">[1]Титульный!$F$37</definedName>
    <definedName name="kind_of_fuels">[1]TEHSHEET!$AB$2:$AB$29</definedName>
    <definedName name="kind_of_purchase_method">[1]TEHSHEET!$P$2:$P$4</definedName>
    <definedName name="List01_flag_index_1">'4.3.1'!$G$63:$J$63</definedName>
    <definedName name="List01_flag_index_2">'4.3.1'!$G$65:$J$65</definedName>
    <definedName name="List01_p12">'4.3.1'!$G$111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25" i="1" l="1"/>
  <c r="H125" i="1"/>
  <c r="G125" i="1"/>
  <c r="J119" i="1"/>
  <c r="H112" i="1"/>
  <c r="G112" i="1"/>
  <c r="J105" i="1"/>
  <c r="J77" i="1"/>
  <c r="H77" i="1"/>
  <c r="G77" i="1"/>
  <c r="J69" i="1"/>
  <c r="H69" i="1"/>
  <c r="H66" i="1" s="1"/>
  <c r="H68" i="1"/>
  <c r="G68" i="1"/>
  <c r="J66" i="1"/>
  <c r="G62" i="1"/>
  <c r="J59" i="1"/>
  <c r="I59" i="1"/>
  <c r="I69" i="1" s="1"/>
  <c r="I66" i="1" s="1"/>
  <c r="H59" i="1"/>
  <c r="G59" i="1"/>
  <c r="G69" i="1" s="1"/>
  <c r="G66" i="1" s="1"/>
  <c r="J49" i="1"/>
  <c r="J62" i="1" s="1"/>
  <c r="J46" i="1"/>
  <c r="H46" i="1"/>
  <c r="G46" i="1"/>
  <c r="D43" i="1"/>
  <c r="J42" i="1"/>
  <c r="D42" i="1"/>
  <c r="J41" i="1"/>
  <c r="J39" i="1" s="1"/>
  <c r="J32" i="1" s="1"/>
  <c r="J30" i="1" s="1"/>
  <c r="D41" i="1"/>
  <c r="D40" i="1"/>
  <c r="I39" i="1"/>
  <c r="I32" i="1" s="1"/>
  <c r="H39" i="1"/>
  <c r="H32" i="1" s="1"/>
  <c r="G39" i="1"/>
  <c r="G32" i="1" s="1"/>
  <c r="D38" i="1"/>
  <c r="H31" i="1"/>
  <c r="G31" i="1"/>
  <c r="I29" i="1"/>
  <c r="H29" i="1"/>
  <c r="G29" i="1"/>
  <c r="J28" i="1"/>
  <c r="I28" i="1"/>
  <c r="H28" i="1"/>
  <c r="G28" i="1"/>
  <c r="J27" i="1"/>
  <c r="I27" i="1"/>
  <c r="H27" i="1"/>
  <c r="G27" i="1"/>
  <c r="D11" i="1"/>
  <c r="D10" i="1"/>
  <c r="D9" i="1"/>
  <c r="D8" i="1"/>
  <c r="J7" i="1"/>
  <c r="I7" i="1"/>
  <c r="H7" i="1"/>
  <c r="G7" i="1"/>
  <c r="D6" i="1"/>
  <c r="M65" i="1"/>
  <c r="M63" i="1"/>
  <c r="G76" i="1" l="1"/>
  <c r="H76" i="1"/>
  <c r="H30" i="1"/>
  <c r="I30" i="1"/>
  <c r="J75" i="1"/>
  <c r="J132" i="1" s="1"/>
  <c r="G30" i="1"/>
  <c r="I76" i="1"/>
  <c r="J76" i="1"/>
  <c r="H75" i="1"/>
  <c r="H132" i="1" l="1"/>
  <c r="G75" i="1"/>
  <c r="G132" i="1" s="1"/>
  <c r="I75" i="1"/>
  <c r="I132" i="1" s="1"/>
</calcChain>
</file>

<file path=xl/comments1.xml><?xml version="1.0" encoding="utf-8"?>
<comments xmlns="http://schemas.openxmlformats.org/spreadsheetml/2006/main">
  <authors>
    <author>Автор</author>
  </authors>
  <commentList>
    <comment ref="G25" authorId="0" shapeId="0">
      <text>
        <r>
          <rPr>
            <sz val="9"/>
            <color indexed="81"/>
            <rFont val="Tahoma"/>
            <family val="2"/>
            <charset val="204"/>
          </rPr>
          <t>Для перехода к Форме 1.0.1 
дважды кликните по этой ячейке</t>
        </r>
      </text>
    </comment>
    <comment ref="H25" authorId="0" shapeId="0">
      <text>
        <r>
          <rPr>
            <sz val="9"/>
            <color indexed="81"/>
            <rFont val="Tahoma"/>
            <family val="2"/>
            <charset val="204"/>
          </rPr>
          <t>Для перехода к Форме 1.0.1 
дважды кликните по этой ячейке</t>
        </r>
      </text>
    </comment>
    <comment ref="I25" authorId="0" shapeId="0">
      <text>
        <r>
          <rPr>
            <sz val="9"/>
            <color indexed="81"/>
            <rFont val="Tahoma"/>
            <family val="2"/>
            <charset val="204"/>
          </rPr>
          <t>Для перехода к Форме 1.0.1 
дважды кликните по этой ячейке</t>
        </r>
      </text>
    </comment>
    <comment ref="J25" authorId="0" shapeId="0">
      <text>
        <r>
          <rPr>
            <sz val="9"/>
            <color indexed="81"/>
            <rFont val="Tahoma"/>
            <family val="2"/>
            <charset val="204"/>
          </rPr>
          <t>Для перехода к Форме 1.0.1 
дважды кликните по этой ячейке</t>
        </r>
      </text>
    </comment>
  </commentList>
</comments>
</file>

<file path=xl/sharedStrings.xml><?xml version="1.0" encoding="utf-8"?>
<sst xmlns="http://schemas.openxmlformats.org/spreadsheetml/2006/main" count="339" uniqueCount="201">
  <si>
    <t>тыс. руб.</t>
  </si>
  <si>
    <t>кг у. т./Гкал</t>
  </si>
  <si>
    <t>vt</t>
  </si>
  <si>
    <t>х</t>
  </si>
  <si>
    <t>общая стоимость</t>
  </si>
  <si>
    <t>объем</t>
  </si>
  <si>
    <t>стоимость за единицу объема</t>
  </si>
  <si>
    <t>стоимость доставки</t>
  </si>
  <si>
    <t>способ приобретения</t>
  </si>
  <si>
    <t>кг усл. топл./Гкал</t>
  </si>
  <si>
    <t>Гкал/ч</t>
  </si>
  <si>
    <r>
      <t>Информация об основных показателях финансово-хозяйственной деятельности регулируемой организации, включая структуру основных производственных затрат (в части регулируемой деятельности),  информация об основных технико-экономических параметрах деятельности единой теплоснабжающей организации, теплоснабжающей организации и теплосетевой организации в ценовых зонах теплоснабжения</t>
    </r>
    <r>
      <rPr>
        <vertAlign val="superscript"/>
        <sz val="10"/>
        <rFont val="Tahoma"/>
        <family val="2"/>
        <charset val="204"/>
      </rPr>
      <t>1</t>
    </r>
  </si>
  <si>
    <t>Параметры формы</t>
  </si>
  <si>
    <t>№ п/п</t>
  </si>
  <si>
    <t>Наименование параметра</t>
  </si>
  <si>
    <t>Единица измерения</t>
  </si>
  <si>
    <t>Вид деятельности:_x000D_
  - Передача. Тепловая энергия_x000D_
_x000D_
Территория оказания услуг:_x000D_
  - без дифференциации_x000D_
_x000D_
Централизованная система теплоснабжения:_x000D_
  - Контур теплоснабжения ООО "КузнецкТеплоСбыт"</t>
  </si>
  <si>
    <t>Вид деятельности:_x000D_
  - Передача. Тепловая энергия_x000D_
_x000D_
Территория оказания услуг:_x000D_
  - без дифференциации_x000D_
_x000D_
Централизованная система теплоснабжения:_x000D_
  - Контур теплоснабжения ООО "ЭнергоТранзит"</t>
  </si>
  <si>
    <t>Вид деятельности:_x000D_
  - Передача. Тепловая энергия_x000D_
_x000D_
Территория оказания услуг:_x000D_
  - без дифференциации_x000D_
_x000D_
Централизованная система теплоснабжения:_x000D_
  - Контур теплоснабжения ОАО "РЖД"</t>
  </si>
  <si>
    <t>Вид деятельности:_x000D_
  - Производство тепловой энергии. Некомбинированная выработка; Передача. Тепловая энергия; Сбыт. Тепловая энергия_x000D_
_x000D_
Территория оказания услуг:_x000D_
  - без дифференциации_x000D_
_x000D_
Централизованная система теплоснабжения:_x000D_
  - наименование отсутствует</t>
  </si>
  <si>
    <t>Информация</t>
  </si>
  <si>
    <t>1</t>
  </si>
  <si>
    <t>2</t>
  </si>
  <si>
    <t>3</t>
  </si>
  <si>
    <t>Дата сдачи годового бухгалтерского баланса в налоговые органы</t>
  </si>
  <si>
    <t>Выручка от регулируемой деятельности по виду деятельности</t>
  </si>
  <si>
    <t>Себестоимость производимых товаров (оказываемых услуг) по регулируемому виду деятельности, включая:</t>
  </si>
  <si>
    <t>3.1</t>
  </si>
  <si>
    <t>расходы на покупаемую тепловую энергию (мощность), теплоноситель</t>
  </si>
  <si>
    <t>3.2</t>
  </si>
  <si>
    <t>расходы на топливо</t>
  </si>
  <si>
    <t>3.2.0</t>
  </si>
  <si>
    <t>3.2.1</t>
  </si>
  <si>
    <t>О</t>
  </si>
  <si>
    <t>уголь каменный</t>
  </si>
  <si>
    <t/>
  </si>
  <si>
    <t>тонны</t>
  </si>
  <si>
    <t>Торги/аукционы</t>
  </si>
  <si>
    <t>Добавить вид топлива</t>
  </si>
  <si>
    <t>3.3</t>
  </si>
  <si>
    <t>Расходы на покупаемую электрическую энергию (мощность), используемую в технологическом процессе</t>
  </si>
  <si>
    <t>3.3.1</t>
  </si>
  <si>
    <t>Средневзвешенная стоимость 1 кВт.ч (с учетом мощности)</t>
  </si>
  <si>
    <t>руб.</t>
  </si>
  <si>
    <t>3.3.2</t>
  </si>
  <si>
    <t>Объем приобретенной электрической энергии</t>
  </si>
  <si>
    <t>тыс. кВт·ч</t>
  </si>
  <si>
    <t>3.4</t>
  </si>
  <si>
    <t>Расходы на приобретение холодной воды, используемой в технологическом процессе</t>
  </si>
  <si>
    <t>3.5</t>
  </si>
  <si>
    <t>Расходы на хим. реагенты, используемые в технологическом процессе</t>
  </si>
  <si>
    <t>3.6</t>
  </si>
  <si>
    <t>Расходы на оплату труда основного производственного персонала</t>
  </si>
  <si>
    <t>3.7</t>
  </si>
  <si>
    <t>Отчисления на социальные нужды основного производственного персонала</t>
  </si>
  <si>
    <t>3.8</t>
  </si>
  <si>
    <t>Расходы на оплату труда административно-управленческого персонала</t>
  </si>
  <si>
    <t>3.9</t>
  </si>
  <si>
    <t>Отчисления на социальные нужды административно-управленческого персонала</t>
  </si>
  <si>
    <t>3.10</t>
  </si>
  <si>
    <t>Расходы на амортизацию основных производственных средств</t>
  </si>
  <si>
    <t>3.11</t>
  </si>
  <si>
    <t>Расходы на аренду имущества, используемого для осуществления регулируемого вида деятельности</t>
  </si>
  <si>
    <t>3.12</t>
  </si>
  <si>
    <t>Общепроизводственные расходы, в том числе:</t>
  </si>
  <si>
    <t>3.12.1</t>
  </si>
  <si>
    <t>Расходы на текущий ремонт</t>
  </si>
  <si>
    <t>3.12.2</t>
  </si>
  <si>
    <t>Расходы на капитальный ремонт</t>
  </si>
  <si>
    <t>3.13</t>
  </si>
  <si>
    <t>Общехозяйственные расходы, в том числе:</t>
  </si>
  <si>
    <t>3.13.1</t>
  </si>
  <si>
    <t>3.13.2</t>
  </si>
  <si>
    <t>3.14</t>
  </si>
  <si>
    <t>Расходы на капитальный и текущий ремонт основных производственных средств</t>
  </si>
  <si>
    <t>Информация об объемах товаров и услуг, их стоимости и способах приобретения у тех организаций, сумма оплаты услуг которых превышает 20 процентов суммы расходов по указанной статье расходов</t>
  </si>
  <si>
    <t>отсутствует</t>
  </si>
  <si>
    <t>3.15</t>
  </si>
  <si>
    <t>Прочие расходы, которые подлежат отнесению на регулируемые виды деятельности, в том числе:</t>
  </si>
  <si>
    <t>3.15.0</t>
  </si>
  <si>
    <t>3.15.1</t>
  </si>
  <si>
    <t>Расходы на выполнение работ и услуг производственного характера, выполняемых по договорам со сторонними организациями или предпринимателями</t>
  </si>
  <si>
    <t>3.15.2</t>
  </si>
  <si>
    <t>Расходы на оплату иных работ и услуг, выполняемых по договорам с организациями, включая расходы на оплату услуг связи, вневедомственной охраны, коммунальных услуг, юридических, информационных, аудиторских и консультационных услуг</t>
  </si>
  <si>
    <t>3.15.3</t>
  </si>
  <si>
    <t>Расходы на страхование производственных объектов, учитываемые при определении налоговой базы по налогу на прибыль</t>
  </si>
  <si>
    <t>3.15.4</t>
  </si>
  <si>
    <t>Госпошлина</t>
  </si>
  <si>
    <t>3.15.5</t>
  </si>
  <si>
    <t>Расходы на услуги банков</t>
  </si>
  <si>
    <t>3.15.6</t>
  </si>
  <si>
    <t>Расходы на обслуживание заемных средств</t>
  </si>
  <si>
    <t>Добавить прочие расходы</t>
  </si>
  <si>
    <t>4</t>
  </si>
  <si>
    <t>Валовая прибыль (убытки) от реализации товаров и оказания услуг по регулируемому виду деятельности</t>
  </si>
  <si>
    <t>5</t>
  </si>
  <si>
    <t>Чистая прибыль, полученная от регулируемого вида деятельности, в том числе:</t>
  </si>
  <si>
    <t>5.1</t>
  </si>
  <si>
    <t>Размер расходования чистой прибыли на финансирование мероприятий, предусмотренных инвестиционной программой регулируемой организации</t>
  </si>
  <si>
    <t>6</t>
  </si>
  <si>
    <t>Изменение стоимости основных фондов, в том числе:</t>
  </si>
  <si>
    <t>6.1</t>
  </si>
  <si>
    <t>Изменение стоимости основных фондов за счет их ввода в эксплуатацию (вывода из эксплуатации)</t>
  </si>
  <si>
    <t>6.1.1</t>
  </si>
  <si>
    <t>Изменение стоимости основных фондов за счет их ввода в эксплуатацию</t>
  </si>
  <si>
    <t>6.1.2</t>
  </si>
  <si>
    <t>Изменение стоимости основных фондов за счет их вывода в эксплуатацию</t>
  </si>
  <si>
    <t>6.2</t>
  </si>
  <si>
    <t>Изменение стоимости основных фондов за счет их переоценки</t>
  </si>
  <si>
    <t>7</t>
  </si>
  <si>
    <t>Годовая бухгалтерская отчетность, включая бухгалтерский баланс и приложения к нему</t>
  </si>
  <si>
    <t>x</t>
  </si>
  <si>
    <t>https://portal.eias.ru/Portal/DownloadPage.aspx?type=12&amp;guid=29e19961-28ff-4d1b-b68c-6c9f8bfbba6e</t>
  </si>
  <si>
    <t>8</t>
  </si>
  <si>
    <t>Установленная тепловая мощность объектов основных фондов, используемых для теплоснабжения, в том числе по каждому источнику тепловой энергии</t>
  </si>
  <si>
    <t>8.0</t>
  </si>
  <si>
    <t>8.1</t>
  </si>
  <si>
    <t>Абашевская районная котельная</t>
  </si>
  <si>
    <t>8.2</t>
  </si>
  <si>
    <t>Зыряновская районная котельная</t>
  </si>
  <si>
    <t>8.3</t>
  </si>
  <si>
    <t>Байдаевская центральная котельная № 2</t>
  </si>
  <si>
    <t>8.4</t>
  </si>
  <si>
    <t>Котельная посёлка Притомский</t>
  </si>
  <si>
    <t>8.5</t>
  </si>
  <si>
    <t>Куйбышевская центральная котельная</t>
  </si>
  <si>
    <t>8.6</t>
  </si>
  <si>
    <t>Котельная № 1 посёлка Абагур-Лесной</t>
  </si>
  <si>
    <t>8.7</t>
  </si>
  <si>
    <t>Котельная № 2 посёлка Абагур-Лесной</t>
  </si>
  <si>
    <t>8.8</t>
  </si>
  <si>
    <t>Котельная № 3 посёлка Абагур-Лесной</t>
  </si>
  <si>
    <t>8.9</t>
  </si>
  <si>
    <t>Котельная № 1 разъезд-Абагуровский</t>
  </si>
  <si>
    <t>8.10</t>
  </si>
  <si>
    <t>Котельная № 2 разъезд-Абагуровский</t>
  </si>
  <si>
    <t>8.11</t>
  </si>
  <si>
    <t>Котельная посёлка Листвяги</t>
  </si>
  <si>
    <t>8.12</t>
  </si>
  <si>
    <t>Котельная № 6</t>
  </si>
  <si>
    <t>8.13</t>
  </si>
  <si>
    <t>Котельная № 32</t>
  </si>
  <si>
    <t>8.14</t>
  </si>
  <si>
    <t>Котельная по улице Садопарковая</t>
  </si>
  <si>
    <t>8.15</t>
  </si>
  <si>
    <t>ОРК "Таргай"</t>
  </si>
  <si>
    <t>8.16</t>
  </si>
  <si>
    <t>Котельная "РТРС"</t>
  </si>
  <si>
    <t>8.17</t>
  </si>
  <si>
    <t>Котельная станции Полосухинская</t>
  </si>
  <si>
    <t>Добавить источник тепловой энергии</t>
  </si>
  <si>
    <t>9</t>
  </si>
  <si>
    <t>Тепловая нагрузка по договорам теплоснабжения</t>
  </si>
  <si>
    <t>10</t>
  </si>
  <si>
    <t>Объем вырабатываемой тепловой энергии</t>
  </si>
  <si>
    <t>тыс. Гкал</t>
  </si>
  <si>
    <t>10.1</t>
  </si>
  <si>
    <t>Объем приобретаемой тепловой энергии</t>
  </si>
  <si>
    <t>11</t>
  </si>
  <si>
    <t xml:space="preserve">Объем тепловой энергии, отпускаемой потребителям </t>
  </si>
  <si>
    <t>11.1</t>
  </si>
  <si>
    <t>Определенном по приборам учета, в т.ч.:</t>
  </si>
  <si>
    <t>11.1.1</t>
  </si>
  <si>
    <t>Определенный по приборам учета объем тепловой энергии, отпускаемой по договорам потребителям, максимальный объем потребления тепловой энергии объектов которых составляет менее чем 0,2 Гкал</t>
  </si>
  <si>
    <t>11.2</t>
  </si>
  <si>
    <t>Определенном расчетным путем (нормативам потребления коммунальных услуг)</t>
  </si>
  <si>
    <t>12</t>
  </si>
  <si>
    <t>Нормативы технологических потерь при передаче тепловой энергии, теплоносителя по тепловым сетям</t>
  </si>
  <si>
    <t>Ккал/ч. мес.</t>
  </si>
  <si>
    <t>13</t>
  </si>
  <si>
    <t>Фактический объем потерь при передаче тепловой энергии</t>
  </si>
  <si>
    <t>тыс. Гкал/год</t>
  </si>
  <si>
    <t>13.1</t>
  </si>
  <si>
    <t>Плановый объем потерь при передаче тепловой энергии</t>
  </si>
  <si>
    <t>14</t>
  </si>
  <si>
    <t>Среднесписочная численность основного производственного персонала</t>
  </si>
  <si>
    <t>человек</t>
  </si>
  <si>
    <t>15</t>
  </si>
  <si>
    <t>Среднесписочная численность административно-управленческого персонала</t>
  </si>
  <si>
    <t>16</t>
  </si>
  <si>
    <t>Норматив удельного расхода условного топлива при производстве тепловой энергии источниками тепловой энергии, с распределением по источникам тепловой энергии, используемым для осуществления регулируемых видов деятельности</t>
  </si>
  <si>
    <t>16.0</t>
  </si>
  <si>
    <t>17</t>
  </si>
  <si>
    <t>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</t>
  </si>
  <si>
    <t>17.0</t>
  </si>
  <si>
    <t>18</t>
  </si>
  <si>
    <t>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</t>
  </si>
  <si>
    <t>18.0</t>
  </si>
  <si>
    <t>19</t>
  </si>
  <si>
    <t>Удельный расход электрической энергии на производство (передачу) тепловой энергии на единицу тепловой энергии, отпускаемой потребителям</t>
  </si>
  <si>
    <t>тыс. кВт.ч/Гкал</t>
  </si>
  <si>
    <t>20</t>
  </si>
  <si>
    <t>Удельный расход холодной воды на производство (передачу) тепловой энергии на единицу тепловой энергии, отпускаемой потребителям</t>
  </si>
  <si>
    <t>куб.м/Гкал</t>
  </si>
  <si>
    <t>21</t>
  </si>
  <si>
    <t>Информация о показателях технико-экономического состояния систем теплоснабжения (за исключением теплопотребляющих установок потребителей тепловой энергии, теплоносителя, а также источников тепловой энергии, функционирующих в режиме комбинированной выработки электрической и тепловой энергии), в т.ч.:</t>
  </si>
  <si>
    <t>21.1</t>
  </si>
  <si>
    <t>Информация о показателях физического износа объектов теплоснабжения</t>
  </si>
  <si>
    <t>21.2</t>
  </si>
  <si>
    <t>Информация о показателях энергетической эффективности объектов теплоснабжения</t>
  </si>
  <si>
    <t>ООО "СибЭнерго" за 2020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</si>
</sst>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"/>
  </numFmts>
  <fonts count="21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9"/>
      <color theme="0"/>
      <name val="Tahoma"/>
      <family val="2"/>
      <charset val="204"/>
    </font>
    <font>
      <sz val="1"/>
      <color theme="0"/>
      <name val="Tahoma"/>
      <family val="2"/>
      <charset val="204"/>
    </font>
    <font>
      <sz val="9"/>
      <name val="Tahoma"/>
      <family val="2"/>
      <charset val="204"/>
    </font>
    <font>
      <sz val="15"/>
      <color theme="0"/>
      <name val="Tahoma"/>
      <family val="2"/>
      <charset val="204"/>
    </font>
    <font>
      <sz val="9"/>
      <color rgb="FFFF0000"/>
      <name val="Tahoma"/>
      <family val="2"/>
      <charset val="204"/>
    </font>
    <font>
      <sz val="9"/>
      <color indexed="9"/>
      <name val="Tahoma"/>
      <family val="2"/>
      <charset val="204"/>
    </font>
    <font>
      <sz val="11"/>
      <color indexed="8"/>
      <name val="Calibri"/>
      <family val="2"/>
      <charset val="204"/>
    </font>
    <font>
      <sz val="10"/>
      <name val="Tahoma"/>
      <family val="2"/>
      <charset val="204"/>
    </font>
    <font>
      <vertAlign val="superscript"/>
      <sz val="10"/>
      <name val="Tahoma"/>
      <family val="2"/>
      <charset val="204"/>
    </font>
    <font>
      <b/>
      <sz val="9"/>
      <name val="Tahoma"/>
      <family val="2"/>
      <charset val="204"/>
    </font>
    <font>
      <sz val="9"/>
      <color indexed="55"/>
      <name val="Tahoma"/>
      <family val="2"/>
      <charset val="204"/>
    </font>
    <font>
      <sz val="1"/>
      <name val="Tahoma"/>
      <family val="2"/>
      <charset val="204"/>
    </font>
    <font>
      <sz val="1"/>
      <color rgb="FFFF0000"/>
      <name val="Tahoma"/>
      <family val="2"/>
      <charset val="204"/>
    </font>
    <font>
      <sz val="1"/>
      <color indexed="9"/>
      <name val="Tahoma"/>
      <family val="2"/>
      <charset val="204"/>
    </font>
    <font>
      <sz val="11"/>
      <color indexed="55"/>
      <name val="Wingdings 2"/>
      <family val="1"/>
      <charset val="2"/>
    </font>
    <font>
      <sz val="9"/>
      <color indexed="62"/>
      <name val="Tahoma"/>
      <family val="2"/>
      <charset val="204"/>
    </font>
    <font>
      <sz val="9"/>
      <color indexed="8"/>
      <name val="Tahoma"/>
      <family val="2"/>
      <charset val="204"/>
    </font>
    <font>
      <u/>
      <sz val="9"/>
      <color rgb="FF333399"/>
      <name val="Tahoma"/>
      <family val="2"/>
      <charset val="204"/>
    </font>
    <font>
      <sz val="9"/>
      <color indexed="81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theme="0" tint="-0.249977111117893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theme="0" tint="-0.249977111117893"/>
      </left>
      <right style="thin">
        <color indexed="22"/>
      </right>
      <top style="thin">
        <color indexed="22"/>
      </top>
      <bottom/>
      <diagonal/>
    </border>
    <border>
      <left style="thin">
        <color theme="0" tint="-0.249977111117893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/>
      <top style="thin">
        <color indexed="22"/>
      </top>
      <bottom/>
      <diagonal/>
    </border>
  </borders>
  <cellStyleXfs count="8">
    <xf numFmtId="0" fontId="0" fillId="0" borderId="0"/>
    <xf numFmtId="0" fontId="1" fillId="0" borderId="0"/>
    <xf numFmtId="0" fontId="8" fillId="0" borderId="0"/>
    <xf numFmtId="0" fontId="11" fillId="0" borderId="5" applyBorder="0">
      <alignment horizontal="center" vertical="center" wrapText="1"/>
    </xf>
    <xf numFmtId="49" fontId="4" fillId="0" borderId="0" applyBorder="0">
      <alignment vertical="top"/>
    </xf>
    <xf numFmtId="49" fontId="18" fillId="2" borderId="0" applyBorder="0">
      <alignment vertical="top"/>
    </xf>
    <xf numFmtId="0" fontId="1" fillId="0" borderId="0"/>
    <xf numFmtId="0" fontId="19" fillId="0" borderId="0" applyNumberFormat="0" applyFill="0" applyBorder="0" applyAlignment="0" applyProtection="0">
      <alignment vertical="top"/>
      <protection locked="0"/>
    </xf>
  </cellStyleXfs>
  <cellXfs count="101">
    <xf numFmtId="0" fontId="0" fillId="0" borderId="0" xfId="0"/>
    <xf numFmtId="49" fontId="2" fillId="0" borderId="0" xfId="1" applyNumberFormat="1" applyFont="1" applyFill="1" applyAlignment="1" applyProtection="1">
      <alignment horizontal="center" vertical="center" wrapText="1"/>
    </xf>
    <xf numFmtId="0" fontId="2" fillId="0" borderId="0" xfId="1" applyFont="1" applyFill="1" applyAlignment="1" applyProtection="1">
      <alignment vertical="center" wrapText="1"/>
    </xf>
    <xf numFmtId="0" fontId="2" fillId="0" borderId="0" xfId="1" applyFont="1" applyFill="1" applyBorder="1" applyAlignment="1" applyProtection="1">
      <alignment vertical="center" wrapText="1"/>
    </xf>
    <xf numFmtId="0" fontId="3" fillId="0" borderId="0" xfId="1" applyFont="1" applyFill="1" applyAlignment="1" applyProtection="1">
      <alignment vertical="center" wrapText="1"/>
    </xf>
    <xf numFmtId="49" fontId="4" fillId="0" borderId="0" xfId="1" applyNumberFormat="1" applyFont="1" applyFill="1" applyBorder="1" applyAlignment="1" applyProtection="1">
      <alignment horizontal="center" vertical="top" wrapText="1"/>
    </xf>
    <xf numFmtId="49" fontId="4" fillId="0" borderId="1" xfId="1" applyNumberFormat="1" applyFont="1" applyFill="1" applyBorder="1" applyAlignment="1" applyProtection="1">
      <alignment horizontal="center" vertical="center" wrapText="1"/>
    </xf>
    <xf numFmtId="0" fontId="4" fillId="0" borderId="1" xfId="1" applyFont="1" applyFill="1" applyBorder="1" applyAlignment="1" applyProtection="1">
      <alignment horizontal="center" vertical="center" wrapText="1"/>
    </xf>
    <xf numFmtId="0" fontId="5" fillId="0" borderId="0" xfId="1" applyFont="1" applyFill="1" applyAlignment="1" applyProtection="1">
      <alignment vertical="center" wrapText="1"/>
    </xf>
    <xf numFmtId="0" fontId="6" fillId="0" borderId="0" xfId="1" applyFont="1" applyFill="1" applyAlignment="1" applyProtection="1">
      <alignment vertical="center" wrapText="1"/>
    </xf>
    <xf numFmtId="0" fontId="7" fillId="0" borderId="0" xfId="1" applyFont="1" applyFill="1" applyAlignment="1" applyProtection="1">
      <alignment vertical="center" wrapText="1"/>
    </xf>
    <xf numFmtId="0" fontId="4" fillId="0" borderId="0" xfId="1" applyFont="1" applyFill="1" applyBorder="1" applyAlignment="1" applyProtection="1">
      <alignment vertical="center" wrapText="1"/>
    </xf>
    <xf numFmtId="0" fontId="4" fillId="0" borderId="0" xfId="1" applyFont="1" applyFill="1" applyAlignment="1" applyProtection="1">
      <alignment vertical="center" wrapText="1"/>
    </xf>
    <xf numFmtId="49" fontId="4" fillId="0" borderId="0" xfId="1" applyNumberFormat="1" applyFont="1" applyFill="1" applyBorder="1" applyAlignment="1" applyProtection="1">
      <alignment horizontal="center" vertical="center" wrapText="1"/>
    </xf>
    <xf numFmtId="49" fontId="4" fillId="0" borderId="3" xfId="1" applyNumberFormat="1" applyFont="1" applyFill="1" applyBorder="1" applyAlignment="1" applyProtection="1">
      <alignment horizontal="center" vertical="center" wrapText="1"/>
    </xf>
    <xf numFmtId="49" fontId="2" fillId="0" borderId="0" xfId="1" applyNumberFormat="1" applyFont="1" applyFill="1" applyAlignment="1" applyProtection="1">
      <alignment horizontal="center" vertical="center" wrapText="1"/>
    </xf>
    <xf numFmtId="0" fontId="4" fillId="0" borderId="3" xfId="1" applyNumberFormat="1" applyFont="1" applyFill="1" applyBorder="1" applyAlignment="1" applyProtection="1">
      <alignment horizontal="center" vertical="center" wrapText="1"/>
    </xf>
    <xf numFmtId="49" fontId="3" fillId="0" borderId="0" xfId="1" applyNumberFormat="1" applyFont="1" applyFill="1" applyBorder="1" applyAlignment="1" applyProtection="1">
      <alignment horizontal="center" vertical="center" wrapText="1"/>
    </xf>
    <xf numFmtId="0" fontId="3" fillId="0" borderId="3" xfId="1" applyNumberFormat="1" applyFont="1" applyFill="1" applyBorder="1" applyAlignment="1" applyProtection="1">
      <alignment horizontal="center" vertical="center" wrapText="1"/>
    </xf>
    <xf numFmtId="0" fontId="3" fillId="0" borderId="1" xfId="1" applyNumberFormat="1" applyFont="1" applyFill="1" applyBorder="1" applyAlignment="1" applyProtection="1">
      <alignment horizontal="left" vertical="center" wrapText="1" indent="2"/>
    </xf>
    <xf numFmtId="0" fontId="3" fillId="0" borderId="1" xfId="1" applyFont="1" applyFill="1" applyBorder="1" applyAlignment="1" applyProtection="1">
      <alignment horizontal="center" vertical="center" wrapText="1"/>
    </xf>
    <xf numFmtId="0" fontId="4" fillId="0" borderId="1" xfId="1" applyFont="1" applyFill="1" applyBorder="1" applyAlignment="1" applyProtection="1">
      <alignment horizontal="left" vertical="center" wrapText="1" indent="3"/>
    </xf>
    <xf numFmtId="0" fontId="7" fillId="0" borderId="0" xfId="1" applyFont="1" applyFill="1" applyBorder="1" applyAlignment="1" applyProtection="1">
      <alignment vertical="center" wrapText="1"/>
    </xf>
    <xf numFmtId="0" fontId="3" fillId="0" borderId="0" xfId="1" applyFont="1" applyFill="1" applyBorder="1" applyAlignment="1" applyProtection="1">
      <alignment horizontal="center" vertical="center" wrapText="1"/>
    </xf>
    <xf numFmtId="0" fontId="4" fillId="0" borderId="1" xfId="1" applyFont="1" applyFill="1" applyBorder="1" applyAlignment="1" applyProtection="1">
      <alignment horizontal="center" vertical="center" wrapText="1"/>
    </xf>
    <xf numFmtId="0" fontId="4" fillId="0" borderId="1" xfId="3" applyFont="1" applyFill="1" applyBorder="1" applyAlignment="1" applyProtection="1">
      <alignment horizontal="center" vertical="center" wrapText="1"/>
    </xf>
    <xf numFmtId="0" fontId="4" fillId="0" borderId="4" xfId="3" applyFont="1" applyFill="1" applyBorder="1" applyAlignment="1" applyProtection="1">
      <alignment horizontal="left" vertical="top" wrapText="1"/>
    </xf>
    <xf numFmtId="0" fontId="4" fillId="0" borderId="1" xfId="3" applyFont="1" applyFill="1" applyBorder="1" applyAlignment="1" applyProtection="1">
      <alignment horizontal="center" vertical="center" wrapText="1"/>
    </xf>
    <xf numFmtId="49" fontId="12" fillId="0" borderId="6" xfId="3" applyNumberFormat="1" applyFont="1" applyFill="1" applyBorder="1" applyAlignment="1" applyProtection="1">
      <alignment horizontal="center" vertical="center" wrapText="1"/>
    </xf>
    <xf numFmtId="0" fontId="12" fillId="0" borderId="6" xfId="3" applyNumberFormat="1" applyFont="1" applyFill="1" applyBorder="1" applyAlignment="1" applyProtection="1">
      <alignment horizontal="center" vertical="center" wrapText="1"/>
    </xf>
    <xf numFmtId="0" fontId="4" fillId="0" borderId="1" xfId="1" applyFont="1" applyFill="1" applyBorder="1" applyAlignment="1" applyProtection="1">
      <alignment horizontal="left" vertical="center" wrapText="1"/>
    </xf>
    <xf numFmtId="0" fontId="4" fillId="0" borderId="1" xfId="1" applyFont="1" applyFill="1" applyBorder="1" applyAlignment="1" applyProtection="1">
      <alignment horizontal="left" vertical="center" wrapText="1" indent="1"/>
    </xf>
    <xf numFmtId="49" fontId="3" fillId="0" borderId="0" xfId="1" applyNumberFormat="1" applyFont="1" applyFill="1" applyAlignment="1" applyProtection="1">
      <alignment horizontal="center" vertical="center" wrapText="1"/>
    </xf>
    <xf numFmtId="49" fontId="13" fillId="0" borderId="0" xfId="1" applyNumberFormat="1" applyFont="1" applyFill="1" applyBorder="1" applyAlignment="1" applyProtection="1">
      <alignment horizontal="center" vertical="center" wrapText="1"/>
    </xf>
    <xf numFmtId="49" fontId="13" fillId="0" borderId="3" xfId="1" applyNumberFormat="1" applyFont="1" applyFill="1" applyBorder="1" applyAlignment="1" applyProtection="1">
      <alignment horizontal="center" vertical="center" wrapText="1"/>
    </xf>
    <xf numFmtId="0" fontId="13" fillId="0" borderId="1" xfId="1" applyFont="1" applyFill="1" applyBorder="1" applyAlignment="1" applyProtection="1">
      <alignment horizontal="left" vertical="center" wrapText="1" indent="2"/>
    </xf>
    <xf numFmtId="0" fontId="13" fillId="0" borderId="1" xfId="1" applyFont="1" applyFill="1" applyBorder="1" applyAlignment="1" applyProtection="1">
      <alignment horizontal="center" vertical="center" wrapText="1"/>
    </xf>
    <xf numFmtId="49" fontId="13" fillId="0" borderId="1" xfId="1" applyNumberFormat="1" applyFont="1" applyFill="1" applyBorder="1" applyAlignment="1" applyProtection="1">
      <alignment horizontal="left" vertical="center" wrapText="1"/>
    </xf>
    <xf numFmtId="0" fontId="14" fillId="0" borderId="0" xfId="1" applyFont="1" applyFill="1" applyAlignment="1" applyProtection="1">
      <alignment vertical="center" wrapText="1"/>
    </xf>
    <xf numFmtId="0" fontId="15" fillId="0" borderId="0" xfId="1" applyFont="1" applyFill="1" applyAlignment="1" applyProtection="1">
      <alignment vertical="center" wrapText="1"/>
    </xf>
    <xf numFmtId="0" fontId="13" fillId="0" borderId="0" xfId="1" applyFont="1" applyFill="1" applyAlignment="1" applyProtection="1">
      <alignment vertical="center" wrapText="1"/>
    </xf>
    <xf numFmtId="0" fontId="13" fillId="0" borderId="3" xfId="1" applyNumberFormat="1" applyFont="1" applyFill="1" applyBorder="1" applyAlignment="1" applyProtection="1">
      <alignment horizontal="center" vertical="center" wrapText="1"/>
    </xf>
    <xf numFmtId="0" fontId="13" fillId="0" borderId="1" xfId="1" applyFont="1" applyFill="1" applyBorder="1" applyAlignment="1" applyProtection="1">
      <alignment horizontal="left" vertical="center" wrapText="1" indent="3"/>
    </xf>
    <xf numFmtId="4" fontId="13" fillId="0" borderId="1" xfId="1" applyNumberFormat="1" applyFont="1" applyFill="1" applyBorder="1" applyAlignment="1" applyProtection="1">
      <alignment horizontal="right" vertical="center" wrapText="1"/>
    </xf>
    <xf numFmtId="49" fontId="16" fillId="0" borderId="0" xfId="1" applyNumberFormat="1" applyFont="1" applyFill="1" applyBorder="1" applyAlignment="1" applyProtection="1">
      <alignment horizontal="center" vertical="top" wrapText="1"/>
    </xf>
    <xf numFmtId="0" fontId="16" fillId="0" borderId="0" xfId="1" applyFont="1" applyFill="1" applyAlignment="1" applyProtection="1">
      <alignment horizontal="center" vertical="center" wrapText="1"/>
    </xf>
    <xf numFmtId="14" fontId="4" fillId="0" borderId="0" xfId="1" applyNumberFormat="1" applyFont="1" applyFill="1" applyBorder="1" applyAlignment="1" applyProtection="1">
      <alignment horizontal="center" vertical="center" wrapText="1"/>
    </xf>
    <xf numFmtId="49" fontId="11" fillId="0" borderId="0" xfId="5" applyFont="1" applyFill="1" applyBorder="1" applyAlignment="1" applyProtection="1">
      <alignment horizontal="center" vertical="center"/>
    </xf>
    <xf numFmtId="0" fontId="4" fillId="0" borderId="1" xfId="1" applyFont="1" applyFill="1" applyBorder="1" applyAlignment="1" applyProtection="1">
      <alignment horizontal="left" vertical="center" wrapText="1" indent="2"/>
    </xf>
    <xf numFmtId="0" fontId="3" fillId="0" borderId="0" xfId="1" applyFont="1" applyFill="1" applyBorder="1" applyAlignment="1" applyProtection="1">
      <alignment vertical="center" wrapText="1"/>
    </xf>
    <xf numFmtId="49" fontId="4" fillId="0" borderId="9" xfId="1" applyNumberFormat="1" applyFont="1" applyFill="1" applyBorder="1" applyAlignment="1" applyProtection="1">
      <alignment horizontal="center" vertical="center" wrapText="1"/>
    </xf>
    <xf numFmtId="0" fontId="4" fillId="0" borderId="8" xfId="1" applyFont="1" applyFill="1" applyBorder="1" applyAlignment="1" applyProtection="1">
      <alignment horizontal="center" vertical="center" wrapText="1"/>
    </xf>
    <xf numFmtId="49" fontId="4" fillId="0" borderId="10" xfId="1" applyNumberFormat="1" applyFont="1" applyFill="1" applyBorder="1" applyAlignment="1" applyProtection="1">
      <alignment horizontal="center" vertical="center" wrapText="1"/>
    </xf>
    <xf numFmtId="0" fontId="4" fillId="0" borderId="11" xfId="1" applyFont="1" applyFill="1" applyBorder="1" applyAlignment="1" applyProtection="1">
      <alignment horizontal="center" vertical="center" wrapText="1"/>
    </xf>
    <xf numFmtId="49" fontId="3" fillId="0" borderId="0" xfId="1" applyNumberFormat="1" applyFont="1" applyFill="1" applyAlignment="1" applyProtection="1">
      <alignment horizontal="center" vertical="center" wrapText="1"/>
    </xf>
    <xf numFmtId="49" fontId="14" fillId="0" borderId="9" xfId="1" applyNumberFormat="1" applyFont="1" applyFill="1" applyBorder="1" applyAlignment="1" applyProtection="1">
      <alignment horizontal="center" vertical="center" wrapText="1"/>
    </xf>
    <xf numFmtId="0" fontId="14" fillId="0" borderId="1" xfId="1" applyFont="1" applyFill="1" applyBorder="1" applyAlignment="1" applyProtection="1">
      <alignment horizontal="left" vertical="center" wrapText="1" indent="1"/>
    </xf>
    <xf numFmtId="0" fontId="13" fillId="0" borderId="8" xfId="1" applyFont="1" applyFill="1" applyBorder="1" applyAlignment="1" applyProtection="1">
      <alignment horizontal="center" vertical="center" wrapText="1"/>
    </xf>
    <xf numFmtId="49" fontId="14" fillId="0" borderId="10" xfId="1" applyNumberFormat="1" applyFont="1" applyFill="1" applyBorder="1" applyAlignment="1" applyProtection="1">
      <alignment horizontal="center" vertical="center" wrapText="1"/>
    </xf>
    <xf numFmtId="0" fontId="14" fillId="0" borderId="1" xfId="1" applyFont="1" applyFill="1" applyBorder="1" applyAlignment="1" applyProtection="1">
      <alignment horizontal="left" vertical="center" wrapText="1" indent="2"/>
    </xf>
    <xf numFmtId="0" fontId="13" fillId="0" borderId="11" xfId="1" applyFont="1" applyFill="1" applyBorder="1" applyAlignment="1" applyProtection="1">
      <alignment horizontal="center" vertical="center" wrapText="1"/>
    </xf>
    <xf numFmtId="49" fontId="13" fillId="0" borderId="1" xfId="6" applyNumberFormat="1" applyFont="1" applyFill="1" applyBorder="1" applyAlignment="1" applyProtection="1">
      <alignment horizontal="left" vertical="center" wrapText="1"/>
    </xf>
    <xf numFmtId="49" fontId="4" fillId="0" borderId="9" xfId="1" applyNumberFormat="1" applyFont="1" applyFill="1" applyBorder="1" applyAlignment="1" applyProtection="1">
      <alignment horizontal="center" vertical="center" wrapText="1"/>
    </xf>
    <xf numFmtId="0" fontId="4" fillId="0" borderId="8" xfId="1" applyFont="1" applyFill="1" applyBorder="1" applyAlignment="1" applyProtection="1">
      <alignment horizontal="left" vertical="center" wrapText="1" indent="1"/>
    </xf>
    <xf numFmtId="0" fontId="4" fillId="0" borderId="8" xfId="1" applyFont="1" applyFill="1" applyBorder="1" applyAlignment="1" applyProtection="1">
      <alignment horizontal="center" vertical="center" wrapText="1"/>
    </xf>
    <xf numFmtId="49" fontId="4" fillId="0" borderId="1" xfId="1" applyNumberFormat="1" applyFont="1" applyFill="1" applyBorder="1" applyAlignment="1" applyProtection="1">
      <alignment vertical="center" wrapText="1"/>
    </xf>
    <xf numFmtId="49" fontId="13" fillId="0" borderId="8" xfId="1" applyNumberFormat="1" applyFont="1" applyFill="1" applyBorder="1" applyAlignment="1" applyProtection="1">
      <alignment horizontal="center" vertical="center" wrapText="1"/>
    </xf>
    <xf numFmtId="0" fontId="13" fillId="0" borderId="8" xfId="1" applyFont="1" applyFill="1" applyBorder="1" applyAlignment="1" applyProtection="1">
      <alignment horizontal="left" vertical="center" wrapText="1" indent="1"/>
    </xf>
    <xf numFmtId="0" fontId="13" fillId="0" borderId="8" xfId="1" applyFont="1" applyFill="1" applyBorder="1" applyAlignment="1" applyProtection="1">
      <alignment horizontal="center" vertical="center" wrapText="1"/>
    </xf>
    <xf numFmtId="49" fontId="13" fillId="0" borderId="1" xfId="1" applyNumberFormat="1" applyFont="1" applyFill="1" applyBorder="1" applyAlignment="1" applyProtection="1">
      <alignment vertical="center" wrapText="1"/>
    </xf>
    <xf numFmtId="49" fontId="13" fillId="0" borderId="1" xfId="1" applyNumberFormat="1" applyFont="1" applyFill="1" applyBorder="1" applyAlignment="1" applyProtection="1">
      <alignment horizontal="center" vertical="center" wrapText="1"/>
    </xf>
    <xf numFmtId="0" fontId="13" fillId="0" borderId="1" xfId="1" applyFont="1" applyFill="1" applyBorder="1" applyAlignment="1" applyProtection="1">
      <alignment horizontal="left" vertical="center" wrapText="1" indent="1"/>
    </xf>
    <xf numFmtId="49" fontId="13" fillId="0" borderId="11" xfId="1" applyNumberFormat="1" applyFont="1" applyFill="1" applyBorder="1" applyAlignment="1" applyProtection="1">
      <alignment horizontal="center" vertical="center" wrapText="1"/>
    </xf>
    <xf numFmtId="0" fontId="13" fillId="0" borderId="11" xfId="1" applyFont="1" applyFill="1" applyBorder="1" applyAlignment="1" applyProtection="1">
      <alignment horizontal="left" vertical="center" wrapText="1"/>
    </xf>
    <xf numFmtId="0" fontId="13" fillId="0" borderId="11" xfId="1" applyFont="1" applyFill="1" applyBorder="1" applyAlignment="1" applyProtection="1">
      <alignment horizontal="center" vertical="center" wrapText="1"/>
    </xf>
    <xf numFmtId="49" fontId="13" fillId="0" borderId="11" xfId="1" applyNumberFormat="1" applyFont="1" applyFill="1" applyBorder="1" applyAlignment="1" applyProtection="1">
      <alignment horizontal="left" vertical="center" wrapText="1"/>
    </xf>
    <xf numFmtId="0" fontId="13" fillId="0" borderId="0" xfId="1" applyFont="1" applyFill="1" applyBorder="1" applyAlignment="1" applyProtection="1">
      <alignment vertical="center" wrapText="1"/>
    </xf>
    <xf numFmtId="49" fontId="4" fillId="0" borderId="1" xfId="1" applyNumberFormat="1" applyFont="1" applyFill="1" applyBorder="1" applyAlignment="1" applyProtection="1">
      <alignment vertical="center" wrapText="1"/>
      <protection locked="0"/>
    </xf>
    <xf numFmtId="4" fontId="4" fillId="0" borderId="1" xfId="1" applyNumberFormat="1" applyFont="1" applyFill="1" applyBorder="1" applyAlignment="1" applyProtection="1">
      <alignment horizontal="right" vertical="center" wrapText="1"/>
      <protection locked="0"/>
    </xf>
    <xf numFmtId="164" fontId="4" fillId="0" borderId="1" xfId="1" applyNumberFormat="1" applyFont="1" applyFill="1" applyBorder="1" applyAlignment="1" applyProtection="1">
      <alignment horizontal="right" vertical="center" wrapText="1"/>
      <protection locked="0"/>
    </xf>
    <xf numFmtId="0" fontId="4" fillId="0" borderId="1" xfId="1" applyNumberFormat="1" applyFont="1" applyFill="1" applyBorder="1" applyAlignment="1" applyProtection="1">
      <alignment horizontal="left" vertical="center" wrapText="1" indent="2"/>
      <protection locked="0"/>
    </xf>
    <xf numFmtId="49" fontId="4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1" applyNumberFormat="1" applyFont="1" applyFill="1" applyBorder="1" applyAlignment="1" applyProtection="1">
      <alignment horizontal="left" vertical="center" wrapText="1"/>
      <protection locked="0"/>
    </xf>
    <xf numFmtId="0" fontId="9" fillId="0" borderId="2" xfId="2" applyFont="1" applyFill="1" applyBorder="1" applyAlignment="1">
      <alignment horizontal="left" vertical="center" wrapText="1" indent="1"/>
    </xf>
    <xf numFmtId="0" fontId="9" fillId="0" borderId="1" xfId="2" applyFont="1" applyFill="1" applyBorder="1" applyAlignment="1">
      <alignment horizontal="left" vertical="center" wrapText="1" indent="1"/>
    </xf>
    <xf numFmtId="0" fontId="9" fillId="0" borderId="4" xfId="2" applyFont="1" applyFill="1" applyBorder="1" applyAlignment="1">
      <alignment horizontal="left" vertical="center" wrapText="1" indent="1"/>
    </xf>
    <xf numFmtId="0" fontId="9" fillId="0" borderId="0" xfId="2" applyFont="1" applyFill="1" applyBorder="1" applyAlignment="1">
      <alignment vertical="center" wrapText="1"/>
    </xf>
    <xf numFmtId="0" fontId="4" fillId="0" borderId="1" xfId="1" applyNumberFormat="1" applyFont="1" applyFill="1" applyBorder="1" applyAlignment="1" applyProtection="1">
      <alignment horizontal="right" vertical="center" wrapText="1"/>
    </xf>
    <xf numFmtId="4" fontId="4" fillId="0" borderId="1" xfId="1" applyNumberFormat="1" applyFont="1" applyFill="1" applyBorder="1" applyAlignment="1" applyProtection="1">
      <alignment horizontal="right" vertical="center" wrapText="1"/>
    </xf>
    <xf numFmtId="49" fontId="4" fillId="0" borderId="4" xfId="1" applyNumberFormat="1" applyFont="1" applyFill="1" applyBorder="1" applyAlignment="1" applyProtection="1">
      <alignment vertical="center" wrapText="1"/>
    </xf>
    <xf numFmtId="49" fontId="17" fillId="0" borderId="7" xfId="4" applyFont="1" applyFill="1" applyBorder="1" applyAlignment="1" applyProtection="1">
      <alignment horizontal="left" vertical="center" indent="2"/>
    </xf>
    <xf numFmtId="0" fontId="4" fillId="0" borderId="7" xfId="1" applyFont="1" applyFill="1" applyBorder="1" applyAlignment="1" applyProtection="1">
      <alignment vertical="center" wrapText="1"/>
    </xf>
    <xf numFmtId="0" fontId="2" fillId="0" borderId="2" xfId="1" applyFont="1" applyFill="1" applyBorder="1" applyAlignment="1" applyProtection="1">
      <alignment vertical="center" wrapText="1"/>
    </xf>
    <xf numFmtId="49" fontId="4" fillId="0" borderId="1" xfId="6" applyNumberFormat="1" applyFont="1" applyFill="1" applyBorder="1" applyAlignment="1" applyProtection="1">
      <alignment horizontal="left" vertical="center" wrapText="1"/>
    </xf>
    <xf numFmtId="4" fontId="4" fillId="0" borderId="8" xfId="1" applyNumberFormat="1" applyFont="1" applyFill="1" applyBorder="1" applyAlignment="1" applyProtection="1">
      <alignment horizontal="right" vertical="center" wrapText="1"/>
    </xf>
    <xf numFmtId="49" fontId="4" fillId="0" borderId="1" xfId="1" applyNumberFormat="1" applyFont="1" applyFill="1" applyBorder="1" applyAlignment="1" applyProtection="1">
      <alignment horizontal="left" vertical="center" wrapText="1" indent="2"/>
      <protection locked="0"/>
    </xf>
    <xf numFmtId="49" fontId="19" fillId="0" borderId="1" xfId="7" applyNumberFormat="1" applyFont="1" applyFill="1" applyBorder="1" applyAlignment="1" applyProtection="1">
      <alignment horizontal="left" vertical="center" wrapText="1"/>
      <protection locked="0"/>
    </xf>
    <xf numFmtId="49" fontId="4" fillId="0" borderId="1" xfId="1" applyNumberFormat="1" applyFont="1" applyFill="1" applyBorder="1" applyAlignment="1" applyProtection="1">
      <alignment horizontal="left" vertical="center" wrapText="1" indent="1"/>
      <protection locked="0"/>
    </xf>
    <xf numFmtId="49" fontId="17" fillId="0" borderId="7" xfId="4" applyFont="1" applyFill="1" applyBorder="1" applyAlignment="1" applyProtection="1">
      <alignment horizontal="left" vertical="center" indent="1"/>
    </xf>
    <xf numFmtId="49" fontId="19" fillId="0" borderId="1" xfId="7" applyNumberFormat="1" applyFill="1" applyBorder="1" applyAlignment="1" applyProtection="1">
      <alignment horizontal="left" vertical="center" wrapText="1"/>
      <protection locked="0"/>
    </xf>
    <xf numFmtId="0" fontId="11" fillId="0" borderId="12" xfId="1" applyFont="1" applyFill="1" applyBorder="1" applyAlignment="1" applyProtection="1">
      <alignment horizontal="center" vertical="center" wrapText="1"/>
    </xf>
  </cellXfs>
  <cellStyles count="8">
    <cellStyle name="Гиперссылка" xfId="7" builtinId="8"/>
    <cellStyle name="ЗаголовокСтолбца" xfId="3"/>
    <cellStyle name="Обычный" xfId="0" builtinId="0"/>
    <cellStyle name="Обычный 3" xfId="4"/>
    <cellStyle name="Обычный 4" xfId="5"/>
    <cellStyle name="Обычный_ЖКУ_проект3" xfId="6"/>
    <cellStyle name="Обычный_Мониторинг инвестиций" xfId="1"/>
    <cellStyle name="Обычный_Шаблон по источникам для Модуля Реестр (2)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20</xdr:row>
      <xdr:rowOff>0</xdr:rowOff>
    </xdr:from>
    <xdr:to>
      <xdr:col>3</xdr:col>
      <xdr:colOff>0</xdr:colOff>
      <xdr:row>20</xdr:row>
      <xdr:rowOff>247650</xdr:rowOff>
    </xdr:to>
    <xdr:pic macro="[1]!modInfo.FREEZE_PANES_STATIC">
      <xdr:nvPicPr>
        <xdr:cNvPr id="2" name="FREEZE_PANES_G16" descr="update_org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20</xdr:row>
      <xdr:rowOff>0</xdr:rowOff>
    </xdr:from>
    <xdr:to>
      <xdr:col>3</xdr:col>
      <xdr:colOff>0</xdr:colOff>
      <xdr:row>20</xdr:row>
      <xdr:rowOff>247650</xdr:rowOff>
    </xdr:to>
    <xdr:pic macro="[1]!modInfo.FREEZE_PANES_STATIC">
      <xdr:nvPicPr>
        <xdr:cNvPr id="3" name="UNFREEZE_PANES_G16" descr="update_org.png" hidden="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_&#1060;&#1069;&#1059;_2\&#1045;&#1048;&#1040;&#1057;_2021\&#1057;&#1080;&#1073;&#1101;&#1085;&#1077;&#1088;&#1075;&#1086;\FAS.JKH.OPEN.INFO.BALANCE.WARM\FAS.JKH.OPEN.INFO.BALANCE.WARM(v1.0.2)%20&#1082;%20&#1086;&#1090;&#1087;&#1088;&#1072;&#1074;&#1082;&#1077;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Территории"/>
      <sheetName val="Дифференциация"/>
      <sheetName val="Форма 1.0.1 | Форма 4.3.1"/>
      <sheetName val="Форма 4.3.1"/>
      <sheetName val="Форма 1.0.1 | Форма 4.3.2"/>
      <sheetName val="Форма 4.3.2"/>
      <sheetName val="Форма 1.0.1 | Форма 4.4"/>
      <sheetName val="Форма 4.4"/>
      <sheetName val="Форма 1.0.1 | Форма 4.5"/>
      <sheetName val="Форма 4.5"/>
      <sheetName val="Форма 1.0.1 | Форма 4.9"/>
      <sheetName val="Форма 4.9"/>
      <sheetName val="Форма 1.0.2"/>
      <sheetName val="Сведения об изменении"/>
      <sheetName val="Комментарии"/>
      <sheetName val="Проверка"/>
      <sheetName val="modProv"/>
      <sheetName val="modReestr"/>
      <sheetName val="modList13"/>
      <sheetName val="modList07"/>
      <sheetName val="AllSheetsInThisWorkbook"/>
      <sheetName val="modCheckCyan"/>
      <sheetName val="modInfo"/>
      <sheetName val="TEHSHEET"/>
      <sheetName val="modfrmSelectData"/>
      <sheetName val="modList06"/>
      <sheetName val="modList01"/>
      <sheetName val="modList05"/>
      <sheetName val="modList08"/>
      <sheetName val="et_union_hor"/>
      <sheetName val="et_union_vert"/>
      <sheetName val="modList00"/>
      <sheetName val="modList02"/>
      <sheetName val="modList03"/>
      <sheetName val="modList04"/>
      <sheetName val="modList09"/>
      <sheetName val="modHTTP"/>
      <sheetName val="modfrmRegion"/>
      <sheetName val="MR_LIST"/>
      <sheetName val="REESTR_VT"/>
      <sheetName val="REESTR_VED"/>
      <sheetName val="modfrmReestrObj"/>
      <sheetName val="DataOrg"/>
      <sheetName val="modfrmReestr"/>
      <sheetName val="modUpdTemplMain"/>
      <sheetName val="REESTR_ORG"/>
      <sheetName val="modClassifierValidate"/>
      <sheetName val="modHyp"/>
      <sheetName val="modfrmDateChoose"/>
      <sheetName val="modComm"/>
      <sheetName val="modThisWorkbook"/>
      <sheetName val="REESTR_MO"/>
      <sheetName val="REESTR_MO_FILTER"/>
      <sheetName val="modfrmReestrMR"/>
      <sheetName val="modServiceModule"/>
      <sheetName val="modfrmCheckUpdates"/>
      <sheetName val="REESTR_DS"/>
      <sheetName val="REESTR_CHS"/>
      <sheetName val="REESTR_LINK"/>
    </sheetNames>
    <definedNames>
      <definedName name="modInfo.FREEZE_PANES_STATIC"/>
    </definedNames>
    <sheetDataSet>
      <sheetData sheetId="0"/>
      <sheetData sheetId="1"/>
      <sheetData sheetId="2">
        <row r="36">
          <cell r="F36" t="str">
            <v>да</v>
          </cell>
        </row>
        <row r="37">
          <cell r="F37" t="str">
            <v>31.03.2021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24">
          <cell r="I24">
            <v>27390.45</v>
          </cell>
          <cell r="V24">
            <v>53474.47</v>
          </cell>
          <cell r="AL24">
            <v>15484.61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>
        <row r="2">
          <cell r="P2" t="str">
            <v>Торги/аукционы</v>
          </cell>
          <cell r="AB2" t="str">
            <v>газ природный по регулируемой цене</v>
          </cell>
        </row>
        <row r="3">
          <cell r="P3" t="str">
            <v>Прямые договора без торгов</v>
          </cell>
          <cell r="AB3" t="str">
            <v>газ природный по нерегулируемой цене</v>
          </cell>
        </row>
        <row r="4">
          <cell r="P4" t="str">
            <v>Прочее</v>
          </cell>
          <cell r="AB4" t="str">
            <v>газ сжиженный</v>
          </cell>
        </row>
        <row r="5">
          <cell r="AB5" t="str">
            <v>газовый конденсат</v>
          </cell>
        </row>
        <row r="6">
          <cell r="AB6" t="str">
            <v>гшз</v>
          </cell>
        </row>
        <row r="7">
          <cell r="AB7" t="str">
            <v>мазут</v>
          </cell>
        </row>
        <row r="8">
          <cell r="AB8" t="str">
            <v>нефть</v>
          </cell>
        </row>
        <row r="9">
          <cell r="AB9" t="str">
            <v>дизельное топливо</v>
          </cell>
        </row>
        <row r="10">
          <cell r="AB10" t="str">
            <v>уголь бурый</v>
          </cell>
        </row>
        <row r="11">
          <cell r="AB11" t="str">
            <v>уголь каменный</v>
          </cell>
        </row>
        <row r="12">
          <cell r="AB12" t="str">
            <v>торф</v>
          </cell>
        </row>
        <row r="13">
          <cell r="AB13" t="str">
            <v>дрова</v>
          </cell>
        </row>
        <row r="14">
          <cell r="AB14" t="str">
            <v>опил</v>
          </cell>
        </row>
        <row r="15">
          <cell r="AB15" t="str">
            <v>отходы березовые</v>
          </cell>
        </row>
        <row r="16">
          <cell r="AB16" t="str">
            <v>отходы осиновые</v>
          </cell>
        </row>
        <row r="17">
          <cell r="AB17" t="str">
            <v>печное топливо</v>
          </cell>
        </row>
        <row r="18">
          <cell r="AB18" t="str">
            <v>пилеты</v>
          </cell>
        </row>
        <row r="19">
          <cell r="AB19" t="str">
            <v>смола</v>
          </cell>
        </row>
        <row r="20">
          <cell r="AB20" t="str">
            <v>щепа</v>
          </cell>
        </row>
        <row r="21">
          <cell r="AB21" t="str">
            <v>горючий сланец</v>
          </cell>
        </row>
        <row r="22">
          <cell r="AB22" t="str">
            <v>керосин</v>
          </cell>
        </row>
        <row r="23">
          <cell r="AB23" t="str">
            <v>кислородно-водородная смесь</v>
          </cell>
        </row>
        <row r="24">
          <cell r="AB24" t="str">
            <v>электроэнергия (НН)</v>
          </cell>
        </row>
        <row r="25">
          <cell r="AB25" t="str">
            <v>электроэнергия (СН1)</v>
          </cell>
        </row>
        <row r="26">
          <cell r="AB26" t="str">
            <v>электроэнергия (СН2)</v>
          </cell>
        </row>
        <row r="27">
          <cell r="AB27" t="str">
            <v>электроэнергия (ВН)</v>
          </cell>
        </row>
        <row r="28">
          <cell r="AB28" t="str">
            <v>мощность</v>
          </cell>
        </row>
        <row r="29">
          <cell r="AB29" t="str">
            <v>прочее</v>
          </cell>
        </row>
      </sheetData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298"/>
  <sheetViews>
    <sheetView tabSelected="1" topLeftCell="C20" workbookViewId="0">
      <selection activeCell="R134" sqref="R134"/>
    </sheetView>
  </sheetViews>
  <sheetFormatPr defaultRowHeight="10.5" customHeight="1" x14ac:dyDescent="0.25"/>
  <cols>
    <col min="1" max="1" width="19.140625" style="1" hidden="1" customWidth="1"/>
    <col min="2" max="2" width="16.85546875" style="2" hidden="1" customWidth="1"/>
    <col min="3" max="3" width="3.7109375" style="11" customWidth="1"/>
    <col min="4" max="4" width="7.7109375" style="12" customWidth="1"/>
    <col min="5" max="5" width="54.5703125" style="12" customWidth="1"/>
    <col min="6" max="6" width="10.42578125" style="12" customWidth="1"/>
    <col min="7" max="7" width="28.7109375" style="12" customWidth="1"/>
    <col min="8" max="8" width="33.85546875" style="12" customWidth="1"/>
    <col min="9" max="9" width="31.85546875" style="12" customWidth="1"/>
    <col min="10" max="10" width="32.42578125" style="12" customWidth="1"/>
    <col min="11" max="12" width="3.7109375" style="2" customWidth="1"/>
    <col min="13" max="13" width="3.7109375" style="4" customWidth="1"/>
    <col min="14" max="17" width="3.7109375" style="2" customWidth="1"/>
    <col min="18" max="18" width="10.5703125" style="4" customWidth="1"/>
    <col min="19" max="19" width="34.7109375" style="2" customWidth="1"/>
    <col min="20" max="20" width="9.42578125" style="2" customWidth="1"/>
    <col min="21" max="21" width="9.140625" style="9"/>
    <col min="22" max="26" width="9.140625" style="2"/>
    <col min="27" max="31" width="9.140625" style="10"/>
    <col min="32" max="16384" width="9.140625" style="12"/>
  </cols>
  <sheetData>
    <row r="1" spans="1:31" s="2" customFormat="1" ht="10.5" hidden="1" customHeight="1" x14ac:dyDescent="0.25">
      <c r="A1" s="1"/>
      <c r="C1" s="3"/>
      <c r="G1" s="2">
        <v>4</v>
      </c>
      <c r="H1" s="2">
        <v>5</v>
      </c>
      <c r="I1" s="2">
        <v>6</v>
      </c>
      <c r="J1" s="2">
        <v>7</v>
      </c>
      <c r="M1" s="4"/>
      <c r="R1" s="4"/>
    </row>
    <row r="2" spans="1:31" s="2" customFormat="1" ht="18.75" hidden="1" x14ac:dyDescent="0.25">
      <c r="A2" s="1"/>
      <c r="C2" s="5"/>
      <c r="D2" s="6"/>
      <c r="E2" s="77"/>
      <c r="F2" s="7" t="s">
        <v>0</v>
      </c>
      <c r="G2" s="78"/>
      <c r="H2" s="78"/>
      <c r="I2" s="78"/>
      <c r="J2" s="78"/>
      <c r="K2" s="8"/>
      <c r="M2" s="4"/>
      <c r="R2" s="4"/>
      <c r="U2" s="9"/>
      <c r="AA2" s="10"/>
      <c r="AB2" s="10"/>
      <c r="AC2" s="10"/>
      <c r="AD2" s="10"/>
      <c r="AE2" s="10"/>
    </row>
    <row r="3" spans="1:31" ht="10.5" hidden="1" customHeight="1" x14ac:dyDescent="0.25"/>
    <row r="4" spans="1:31" ht="22.5" hidden="1" x14ac:dyDescent="0.25">
      <c r="C4" s="13"/>
      <c r="D4" s="14"/>
      <c r="E4" s="77"/>
      <c r="F4" s="7" t="s">
        <v>1</v>
      </c>
      <c r="G4" s="79"/>
      <c r="H4" s="79"/>
      <c r="I4" s="79"/>
      <c r="J4" s="79"/>
      <c r="K4" s="8"/>
    </row>
    <row r="5" spans="1:31" ht="10.5" hidden="1" customHeight="1" x14ac:dyDescent="0.25"/>
    <row r="6" spans="1:31" ht="18.75" hidden="1" x14ac:dyDescent="0.25">
      <c r="A6" s="15"/>
      <c r="B6" s="4" t="s">
        <v>2</v>
      </c>
      <c r="C6" s="13"/>
      <c r="D6" s="16">
        <f>A6</f>
        <v>0</v>
      </c>
      <c r="E6" s="80"/>
      <c r="F6" s="7" t="s">
        <v>3</v>
      </c>
      <c r="G6" s="7" t="s">
        <v>3</v>
      </c>
      <c r="H6" s="7" t="s">
        <v>3</v>
      </c>
      <c r="I6" s="7" t="s">
        <v>3</v>
      </c>
      <c r="J6" s="7" t="s">
        <v>3</v>
      </c>
      <c r="K6" s="8"/>
    </row>
    <row r="7" spans="1:31" s="2" customFormat="1" ht="11.25" hidden="1" x14ac:dyDescent="0.25">
      <c r="A7" s="15"/>
      <c r="C7" s="17"/>
      <c r="D7" s="18"/>
      <c r="E7" s="19" t="s">
        <v>4</v>
      </c>
      <c r="F7" s="20"/>
      <c r="G7" s="20">
        <f>G8*G9+G10</f>
        <v>0</v>
      </c>
      <c r="H7" s="20">
        <f>H8*H9+H10</f>
        <v>0</v>
      </c>
      <c r="I7" s="20">
        <f>I8*I9+I10</f>
        <v>0</v>
      </c>
      <c r="J7" s="20">
        <f>J8*J9+J10</f>
        <v>0</v>
      </c>
      <c r="K7" s="4"/>
      <c r="M7" s="4"/>
      <c r="R7" s="4"/>
    </row>
    <row r="8" spans="1:31" ht="18.75" hidden="1" x14ac:dyDescent="0.25">
      <c r="A8" s="15"/>
      <c r="C8" s="13"/>
      <c r="D8" s="16" t="str">
        <f>A6&amp;".1"</f>
        <v>.1</v>
      </c>
      <c r="E8" s="21" t="s">
        <v>5</v>
      </c>
      <c r="F8" s="81"/>
      <c r="G8" s="78"/>
      <c r="H8" s="78"/>
      <c r="I8" s="78"/>
      <c r="J8" s="78"/>
      <c r="K8" s="8"/>
    </row>
    <row r="9" spans="1:31" ht="18.75" hidden="1" x14ac:dyDescent="0.25">
      <c r="A9" s="15"/>
      <c r="C9" s="13"/>
      <c r="D9" s="16" t="str">
        <f>A6&amp;".2"</f>
        <v>.2</v>
      </c>
      <c r="E9" s="21" t="s">
        <v>6</v>
      </c>
      <c r="F9" s="7" t="s">
        <v>0</v>
      </c>
      <c r="G9" s="78"/>
      <c r="H9" s="78"/>
      <c r="I9" s="78"/>
      <c r="J9" s="78"/>
      <c r="K9" s="8"/>
    </row>
    <row r="10" spans="1:31" ht="18.75" hidden="1" x14ac:dyDescent="0.25">
      <c r="A10" s="15"/>
      <c r="C10" s="13"/>
      <c r="D10" s="16" t="str">
        <f>A6&amp;".3"</f>
        <v>.3</v>
      </c>
      <c r="E10" s="21" t="s">
        <v>7</v>
      </c>
      <c r="F10" s="7" t="s">
        <v>0</v>
      </c>
      <c r="G10" s="78"/>
      <c r="H10" s="78"/>
      <c r="I10" s="78"/>
      <c r="J10" s="78"/>
      <c r="K10" s="8"/>
    </row>
    <row r="11" spans="1:31" ht="18.75" hidden="1" x14ac:dyDescent="0.25">
      <c r="A11" s="15"/>
      <c r="C11" s="13"/>
      <c r="D11" s="16" t="str">
        <f>A6&amp;".4"</f>
        <v>.4</v>
      </c>
      <c r="E11" s="21" t="s">
        <v>8</v>
      </c>
      <c r="F11" s="7" t="s">
        <v>3</v>
      </c>
      <c r="G11" s="82"/>
      <c r="H11" s="82"/>
      <c r="I11" s="82"/>
      <c r="J11" s="82"/>
      <c r="K11" s="8"/>
    </row>
    <row r="12" spans="1:31" ht="10.5" hidden="1" customHeight="1" x14ac:dyDescent="0.25"/>
    <row r="13" spans="1:31" ht="22.5" hidden="1" x14ac:dyDescent="0.25">
      <c r="C13" s="13"/>
      <c r="D13" s="14"/>
      <c r="E13" s="77"/>
      <c r="F13" s="7" t="s">
        <v>9</v>
      </c>
      <c r="G13" s="79"/>
      <c r="H13" s="79"/>
      <c r="I13" s="79"/>
      <c r="J13" s="79"/>
      <c r="K13" s="8"/>
    </row>
    <row r="14" spans="1:31" ht="10.5" hidden="1" customHeight="1" x14ac:dyDescent="0.25"/>
    <row r="15" spans="1:31" ht="22.5" hidden="1" x14ac:dyDescent="0.25">
      <c r="C15" s="13"/>
      <c r="D15" s="14"/>
      <c r="E15" s="77"/>
      <c r="F15" s="7" t="s">
        <v>9</v>
      </c>
      <c r="G15" s="79"/>
      <c r="H15" s="79"/>
      <c r="I15" s="79"/>
      <c r="J15" s="79"/>
      <c r="K15" s="8"/>
    </row>
    <row r="16" spans="1:31" ht="10.5" hidden="1" customHeight="1" x14ac:dyDescent="0.25"/>
    <row r="17" spans="1:26" ht="18.75" hidden="1" x14ac:dyDescent="0.25">
      <c r="C17" s="13"/>
      <c r="D17" s="14"/>
      <c r="E17" s="77"/>
      <c r="F17" s="7" t="s">
        <v>10</v>
      </c>
      <c r="G17" s="78"/>
      <c r="H17" s="78"/>
      <c r="I17" s="78"/>
      <c r="J17" s="78"/>
      <c r="K17" s="8"/>
    </row>
    <row r="18" spans="1:26" ht="10.5" hidden="1" customHeight="1" x14ac:dyDescent="0.25"/>
    <row r="19" spans="1:26" s="10" customFormat="1" ht="10.5" hidden="1" customHeight="1" x14ac:dyDescent="0.25">
      <c r="A19" s="1"/>
      <c r="B19" s="2"/>
      <c r="C19" s="22"/>
      <c r="K19" s="2"/>
      <c r="L19" s="2"/>
      <c r="M19" s="4"/>
      <c r="N19" s="2"/>
      <c r="O19" s="2"/>
      <c r="P19" s="2"/>
      <c r="Q19" s="2"/>
      <c r="R19" s="4"/>
      <c r="S19" s="2"/>
      <c r="T19" s="2"/>
      <c r="U19" s="9"/>
      <c r="V19" s="2"/>
      <c r="W19" s="2"/>
      <c r="X19" s="2"/>
      <c r="Y19" s="2"/>
      <c r="Z19" s="2"/>
    </row>
    <row r="20" spans="1:26" ht="3" customHeight="1" x14ac:dyDescent="0.25"/>
    <row r="21" spans="1:26" ht="87.75" customHeight="1" x14ac:dyDescent="0.25">
      <c r="D21" s="83" t="s">
        <v>11</v>
      </c>
      <c r="E21" s="84"/>
      <c r="F21" s="85"/>
      <c r="G21" s="86"/>
      <c r="H21" s="86"/>
      <c r="I21" s="86"/>
      <c r="J21" s="86"/>
    </row>
    <row r="22" spans="1:26" ht="15.75" customHeight="1" x14ac:dyDescent="0.25">
      <c r="D22" s="100" t="s">
        <v>200</v>
      </c>
      <c r="E22" s="100"/>
      <c r="F22" s="100"/>
    </row>
    <row r="23" spans="1:26" ht="3" customHeight="1" x14ac:dyDescent="0.25">
      <c r="G23" s="23">
        <v>22</v>
      </c>
      <c r="H23" s="23">
        <v>23</v>
      </c>
      <c r="I23" s="23">
        <v>24</v>
      </c>
      <c r="J23" s="23">
        <v>27</v>
      </c>
    </row>
    <row r="24" spans="1:26" ht="18" customHeight="1" x14ac:dyDescent="0.25">
      <c r="D24" s="24" t="s">
        <v>12</v>
      </c>
      <c r="E24" s="24"/>
      <c r="F24" s="24"/>
      <c r="G24" s="24"/>
      <c r="H24" s="7"/>
      <c r="I24" s="7"/>
      <c r="J24" s="7"/>
    </row>
    <row r="25" spans="1:26" ht="112.5" x14ac:dyDescent="0.25">
      <c r="D25" s="24" t="s">
        <v>13</v>
      </c>
      <c r="E25" s="25" t="s">
        <v>14</v>
      </c>
      <c r="F25" s="25" t="s">
        <v>15</v>
      </c>
      <c r="G25" s="26" t="s">
        <v>16</v>
      </c>
      <c r="H25" s="26" t="s">
        <v>17</v>
      </c>
      <c r="I25" s="26" t="s">
        <v>18</v>
      </c>
      <c r="J25" s="26" t="s">
        <v>19</v>
      </c>
    </row>
    <row r="26" spans="1:26" ht="21" customHeight="1" x14ac:dyDescent="0.25">
      <c r="D26" s="24"/>
      <c r="E26" s="25"/>
      <c r="F26" s="25"/>
      <c r="G26" s="27" t="s">
        <v>20</v>
      </c>
      <c r="H26" s="27" t="s">
        <v>20</v>
      </c>
      <c r="I26" s="27" t="s">
        <v>20</v>
      </c>
      <c r="J26" s="27" t="s">
        <v>20</v>
      </c>
    </row>
    <row r="27" spans="1:26" ht="11.25" x14ac:dyDescent="0.25">
      <c r="D27" s="28" t="s">
        <v>21</v>
      </c>
      <c r="E27" s="28" t="s">
        <v>22</v>
      </c>
      <c r="F27" s="28" t="s">
        <v>23</v>
      </c>
      <c r="G27" s="29">
        <f>G1</f>
        <v>4</v>
      </c>
      <c r="H27" s="29">
        <f>H1</f>
        <v>5</v>
      </c>
      <c r="I27" s="29">
        <f>I1</f>
        <v>6</v>
      </c>
      <c r="J27" s="29">
        <f>J1</f>
        <v>7</v>
      </c>
    </row>
    <row r="28" spans="1:26" ht="22.5" x14ac:dyDescent="0.25">
      <c r="C28" s="13"/>
      <c r="D28" s="14" t="s">
        <v>21</v>
      </c>
      <c r="E28" s="30" t="s">
        <v>24</v>
      </c>
      <c r="F28" s="7" t="s">
        <v>3</v>
      </c>
      <c r="G28" s="87" t="str">
        <f>IF(buhg_flag="да",IF(dateBuhg="","Не указана",dateBuhg),"Не осуществлялась")</f>
        <v>31.03.2021</v>
      </c>
      <c r="H28" s="87" t="str">
        <f>IF(buhg_flag="да",IF(dateBuhg="","Не указана",dateBuhg),"Не осуществлялась")</f>
        <v>31.03.2021</v>
      </c>
      <c r="I28" s="87" t="str">
        <f>IF(buhg_flag="да",IF(dateBuhg="","Не указана",dateBuhg),"Не осуществлялась")</f>
        <v>31.03.2021</v>
      </c>
      <c r="J28" s="87" t="str">
        <f>IF(buhg_flag="да",IF(dateBuhg="","Не указана",dateBuhg),"Не осуществлялась")</f>
        <v>31.03.2021</v>
      </c>
      <c r="K28" s="8"/>
    </row>
    <row r="29" spans="1:26" ht="22.5" x14ac:dyDescent="0.25">
      <c r="C29" s="13"/>
      <c r="D29" s="14" t="s">
        <v>22</v>
      </c>
      <c r="E29" s="30" t="s">
        <v>25</v>
      </c>
      <c r="F29" s="7" t="s">
        <v>0</v>
      </c>
      <c r="G29" s="78">
        <f>341142539.24/1.2/1000</f>
        <v>284285.44936666667</v>
      </c>
      <c r="H29" s="78">
        <f>494883146.67/1.2/1000</f>
        <v>412402.622225</v>
      </c>
      <c r="I29" s="78">
        <f>3310844.48/1.2/1000</f>
        <v>2759.0370666666668</v>
      </c>
      <c r="J29" s="78">
        <v>954535.63450000004</v>
      </c>
      <c r="K29" s="8"/>
    </row>
    <row r="30" spans="1:26" ht="22.5" x14ac:dyDescent="0.25">
      <c r="C30" s="13"/>
      <c r="D30" s="14" t="s">
        <v>23</v>
      </c>
      <c r="E30" s="30" t="s">
        <v>26</v>
      </c>
      <c r="F30" s="7" t="s">
        <v>0</v>
      </c>
      <c r="G30" s="88">
        <f>SUM(G31:G32,G45,G48:G56,G59,G62,G66)</f>
        <v>231055.69404868202</v>
      </c>
      <c r="H30" s="88">
        <f>SUM(H31:H32,H45,H48:H56,H59,H62,H66)</f>
        <v>519898.74679819</v>
      </c>
      <c r="I30" s="88">
        <f>SUM(I31:I32,I45,I48:I56,I59,I62,I66)</f>
        <v>2768.9237704299999</v>
      </c>
      <c r="J30" s="88">
        <f>SUM(J31:J32,J45,J48:J56,J59,J62,J66)</f>
        <v>1139980.9956329297</v>
      </c>
      <c r="K30" s="8"/>
    </row>
    <row r="31" spans="1:26" ht="22.5" x14ac:dyDescent="0.25">
      <c r="C31" s="13"/>
      <c r="D31" s="14" t="s">
        <v>27</v>
      </c>
      <c r="E31" s="31" t="s">
        <v>28</v>
      </c>
      <c r="F31" s="7" t="s">
        <v>0</v>
      </c>
      <c r="G31" s="78">
        <f>66741.39714+1486</f>
        <v>68227.397140000001</v>
      </c>
      <c r="H31" s="78">
        <f>117231.19392688+2918</f>
        <v>120149.19392688001</v>
      </c>
      <c r="I31" s="78">
        <v>788.46587999999997</v>
      </c>
      <c r="J31" s="78">
        <v>0</v>
      </c>
      <c r="K31" s="8"/>
    </row>
    <row r="32" spans="1:26" ht="18.75" x14ac:dyDescent="0.25">
      <c r="C32" s="13"/>
      <c r="D32" s="14" t="s">
        <v>29</v>
      </c>
      <c r="E32" s="31" t="s">
        <v>30</v>
      </c>
      <c r="F32" s="7" t="s">
        <v>0</v>
      </c>
      <c r="G32" s="88">
        <f>SUMIF($E33:$E44,$E7,G33:G44)</f>
        <v>0</v>
      </c>
      <c r="H32" s="88">
        <f>SUMIF($E33:$E44,$E7,H33:H44)</f>
        <v>0</v>
      </c>
      <c r="I32" s="88">
        <f>SUMIF($E33:$E44,$E7,I33:I44)</f>
        <v>0</v>
      </c>
      <c r="J32" s="88">
        <f>SUMIF($E33:$E44,$E7,J33:J44)</f>
        <v>200746.53688784869</v>
      </c>
      <c r="K32" s="8"/>
    </row>
    <row r="33" spans="1:31" s="40" customFormat="1" ht="5.25" hidden="1" x14ac:dyDescent="0.25">
      <c r="A33" s="32" t="s">
        <v>31</v>
      </c>
      <c r="B33" s="4"/>
      <c r="C33" s="33"/>
      <c r="D33" s="34"/>
      <c r="E33" s="35"/>
      <c r="F33" s="36"/>
      <c r="G33" s="37"/>
      <c r="H33" s="37"/>
      <c r="I33" s="37"/>
      <c r="J33" s="37"/>
      <c r="K33" s="4"/>
      <c r="L33" s="4"/>
      <c r="M33" s="4"/>
      <c r="N33" s="4"/>
      <c r="O33" s="4"/>
      <c r="P33" s="4"/>
      <c r="Q33" s="4"/>
      <c r="R33" s="4"/>
      <c r="S33" s="4"/>
      <c r="T33" s="4"/>
      <c r="U33" s="38"/>
      <c r="V33" s="4"/>
      <c r="W33" s="4"/>
      <c r="X33" s="4"/>
      <c r="Y33" s="4"/>
      <c r="Z33" s="4"/>
      <c r="AA33" s="39"/>
      <c r="AB33" s="39"/>
      <c r="AC33" s="39"/>
      <c r="AD33" s="39"/>
      <c r="AE33" s="39"/>
    </row>
    <row r="34" spans="1:31" s="40" customFormat="1" ht="5.25" hidden="1" x14ac:dyDescent="0.25">
      <c r="A34" s="32"/>
      <c r="B34" s="4"/>
      <c r="C34" s="33"/>
      <c r="D34" s="41"/>
      <c r="E34" s="42"/>
      <c r="F34" s="36"/>
      <c r="G34" s="43"/>
      <c r="H34" s="43"/>
      <c r="I34" s="43"/>
      <c r="J34" s="43"/>
      <c r="K34" s="4"/>
      <c r="L34" s="4"/>
      <c r="M34" s="4"/>
      <c r="N34" s="4"/>
      <c r="O34" s="4"/>
      <c r="P34" s="4"/>
      <c r="Q34" s="4"/>
      <c r="R34" s="4"/>
      <c r="S34" s="4"/>
      <c r="T34" s="4"/>
      <c r="U34" s="38"/>
      <c r="V34" s="4"/>
      <c r="W34" s="4"/>
      <c r="X34" s="4"/>
      <c r="Y34" s="4"/>
      <c r="Z34" s="4"/>
      <c r="AA34" s="39"/>
      <c r="AB34" s="39"/>
      <c r="AC34" s="39"/>
      <c r="AD34" s="39"/>
      <c r="AE34" s="39"/>
    </row>
    <row r="35" spans="1:31" s="40" customFormat="1" ht="5.25" hidden="1" x14ac:dyDescent="0.25">
      <c r="A35" s="32"/>
      <c r="B35" s="4"/>
      <c r="C35" s="33"/>
      <c r="D35" s="41"/>
      <c r="E35" s="42"/>
      <c r="F35" s="36"/>
      <c r="G35" s="43"/>
      <c r="H35" s="43"/>
      <c r="I35" s="43"/>
      <c r="J35" s="43"/>
      <c r="K35" s="4"/>
      <c r="L35" s="4"/>
      <c r="M35" s="4"/>
      <c r="N35" s="4"/>
      <c r="O35" s="4"/>
      <c r="P35" s="4"/>
      <c r="Q35" s="4"/>
      <c r="R35" s="4"/>
      <c r="S35" s="4"/>
      <c r="T35" s="4"/>
      <c r="U35" s="38"/>
      <c r="V35" s="4"/>
      <c r="W35" s="4"/>
      <c r="X35" s="4"/>
      <c r="Y35" s="4"/>
      <c r="Z35" s="4"/>
      <c r="AA35" s="39"/>
      <c r="AB35" s="39"/>
      <c r="AC35" s="39"/>
      <c r="AD35" s="39"/>
      <c r="AE35" s="39"/>
    </row>
    <row r="36" spans="1:31" s="40" customFormat="1" ht="5.25" hidden="1" x14ac:dyDescent="0.25">
      <c r="A36" s="32"/>
      <c r="B36" s="4"/>
      <c r="C36" s="33"/>
      <c r="D36" s="41"/>
      <c r="E36" s="42"/>
      <c r="F36" s="36"/>
      <c r="G36" s="43"/>
      <c r="H36" s="43"/>
      <c r="I36" s="43"/>
      <c r="J36" s="43"/>
      <c r="K36" s="4"/>
      <c r="L36" s="4"/>
      <c r="M36" s="4"/>
      <c r="N36" s="4"/>
      <c r="O36" s="4"/>
      <c r="P36" s="4"/>
      <c r="Q36" s="4"/>
      <c r="R36" s="4"/>
      <c r="S36" s="4"/>
      <c r="T36" s="4"/>
      <c r="U36" s="38"/>
      <c r="V36" s="4"/>
      <c r="W36" s="4"/>
      <c r="X36" s="4"/>
      <c r="Y36" s="4"/>
      <c r="Z36" s="4"/>
      <c r="AA36" s="39"/>
      <c r="AB36" s="39"/>
      <c r="AC36" s="39"/>
      <c r="AD36" s="39"/>
      <c r="AE36" s="39"/>
    </row>
    <row r="37" spans="1:31" s="40" customFormat="1" ht="5.25" hidden="1" x14ac:dyDescent="0.25">
      <c r="A37" s="32"/>
      <c r="B37" s="4"/>
      <c r="C37" s="33"/>
      <c r="D37" s="41"/>
      <c r="E37" s="42"/>
      <c r="F37" s="36"/>
      <c r="G37" s="37"/>
      <c r="H37" s="37"/>
      <c r="I37" s="37"/>
      <c r="J37" s="37"/>
      <c r="K37" s="4"/>
      <c r="L37" s="4"/>
      <c r="M37" s="4"/>
      <c r="N37" s="4"/>
      <c r="O37" s="4"/>
      <c r="P37" s="4"/>
      <c r="Q37" s="4"/>
      <c r="R37" s="4"/>
      <c r="S37" s="4"/>
      <c r="T37" s="4"/>
      <c r="U37" s="38"/>
      <c r="V37" s="4"/>
      <c r="W37" s="4"/>
      <c r="X37" s="4"/>
      <c r="Y37" s="4"/>
      <c r="Z37" s="4"/>
      <c r="AA37" s="39"/>
      <c r="AB37" s="39"/>
      <c r="AC37" s="39"/>
      <c r="AD37" s="39"/>
      <c r="AE37" s="39"/>
    </row>
    <row r="38" spans="1:31" ht="18.75" x14ac:dyDescent="0.25">
      <c r="A38" s="15" t="s">
        <v>32</v>
      </c>
      <c r="B38" s="4" t="s">
        <v>2</v>
      </c>
      <c r="C38" s="44" t="s">
        <v>33</v>
      </c>
      <c r="D38" s="14" t="str">
        <f>A38</f>
        <v>3.2.1</v>
      </c>
      <c r="E38" s="80" t="s">
        <v>34</v>
      </c>
      <c r="F38" s="7" t="s">
        <v>3</v>
      </c>
      <c r="G38" s="7" t="s">
        <v>3</v>
      </c>
      <c r="H38" s="7" t="s">
        <v>3</v>
      </c>
      <c r="I38" s="7" t="s">
        <v>3</v>
      </c>
      <c r="J38" s="7" t="s">
        <v>3</v>
      </c>
      <c r="K38" s="8"/>
    </row>
    <row r="39" spans="1:31" s="2" customFormat="1" ht="11.25" hidden="1" x14ac:dyDescent="0.25">
      <c r="A39" s="15"/>
      <c r="C39" s="17" t="s">
        <v>35</v>
      </c>
      <c r="D39" s="18"/>
      <c r="E39" s="19" t="s">
        <v>4</v>
      </c>
      <c r="F39" s="20"/>
      <c r="G39" s="20">
        <f>G40*G41+G42</f>
        <v>0</v>
      </c>
      <c r="H39" s="20">
        <f>H40*H41+H42</f>
        <v>0</v>
      </c>
      <c r="I39" s="20">
        <f>I40*I41+I42</f>
        <v>0</v>
      </c>
      <c r="J39" s="20">
        <f>J40*J41+J42</f>
        <v>200746.53688784869</v>
      </c>
      <c r="K39" s="4"/>
      <c r="M39" s="4"/>
      <c r="R39" s="4"/>
    </row>
    <row r="40" spans="1:31" ht="18.75" x14ac:dyDescent="0.25">
      <c r="A40" s="15"/>
      <c r="C40" s="13" t="s">
        <v>35</v>
      </c>
      <c r="D40" s="16" t="str">
        <f>A38&amp;".1"</f>
        <v>3.2.1.1</v>
      </c>
      <c r="E40" s="21" t="s">
        <v>5</v>
      </c>
      <c r="F40" s="81" t="s">
        <v>36</v>
      </c>
      <c r="G40" s="78"/>
      <c r="H40" s="78"/>
      <c r="I40" s="78"/>
      <c r="J40" s="78">
        <v>135186.46</v>
      </c>
      <c r="K40" s="8"/>
    </row>
    <row r="41" spans="1:31" ht="18.75" x14ac:dyDescent="0.25">
      <c r="A41" s="15"/>
      <c r="C41" s="13" t="s">
        <v>35</v>
      </c>
      <c r="D41" s="16" t="str">
        <f>A38&amp;".2"</f>
        <v>3.2.1.2</v>
      </c>
      <c r="E41" s="21" t="s">
        <v>6</v>
      </c>
      <c r="F41" s="7" t="s">
        <v>0</v>
      </c>
      <c r="G41" s="78"/>
      <c r="H41" s="78"/>
      <c r="I41" s="78"/>
      <c r="J41" s="78">
        <f>1143.71833677212/1000</f>
        <v>1.14371833677212</v>
      </c>
      <c r="K41" s="8"/>
    </row>
    <row r="42" spans="1:31" ht="18.75" x14ac:dyDescent="0.25">
      <c r="A42" s="15"/>
      <c r="C42" s="13" t="s">
        <v>35</v>
      </c>
      <c r="D42" s="16" t="str">
        <f>A38&amp;".3"</f>
        <v>3.2.1.3</v>
      </c>
      <c r="E42" s="21" t="s">
        <v>7</v>
      </c>
      <c r="F42" s="7" t="s">
        <v>0</v>
      </c>
      <c r="G42" s="78"/>
      <c r="H42" s="78"/>
      <c r="I42" s="78"/>
      <c r="J42" s="78">
        <f>341.242042306145*J40/1000</f>
        <v>46131.303702537974</v>
      </c>
      <c r="K42" s="8"/>
    </row>
    <row r="43" spans="1:31" ht="18.75" x14ac:dyDescent="0.25">
      <c r="A43" s="15"/>
      <c r="C43" s="13" t="s">
        <v>35</v>
      </c>
      <c r="D43" s="16" t="str">
        <f>A38&amp;".4"</f>
        <v>3.2.1.4</v>
      </c>
      <c r="E43" s="21" t="s">
        <v>8</v>
      </c>
      <c r="F43" s="7" t="s">
        <v>3</v>
      </c>
      <c r="G43" s="82"/>
      <c r="H43" s="82"/>
      <c r="I43" s="82"/>
      <c r="J43" s="82" t="s">
        <v>37</v>
      </c>
      <c r="K43" s="8"/>
    </row>
    <row r="44" spans="1:31" s="2" customFormat="1" ht="18" customHeight="1" x14ac:dyDescent="0.25">
      <c r="A44" s="1"/>
      <c r="C44" s="45"/>
      <c r="D44" s="89"/>
      <c r="E44" s="90" t="s">
        <v>38</v>
      </c>
      <c r="F44" s="91"/>
      <c r="G44" s="92"/>
      <c r="H44" s="92"/>
      <c r="I44" s="92"/>
      <c r="J44" s="92"/>
      <c r="K44" s="8"/>
      <c r="M44" s="4"/>
      <c r="R44" s="4"/>
      <c r="U44" s="9"/>
      <c r="AA44" s="10"/>
      <c r="AB44" s="10"/>
      <c r="AC44" s="10"/>
      <c r="AD44" s="10"/>
      <c r="AE44" s="10"/>
    </row>
    <row r="45" spans="1:31" s="2" customFormat="1" ht="22.5" x14ac:dyDescent="0.25">
      <c r="A45" s="1"/>
      <c r="C45" s="46"/>
      <c r="D45" s="14" t="s">
        <v>39</v>
      </c>
      <c r="E45" s="31" t="s">
        <v>40</v>
      </c>
      <c r="F45" s="7" t="s">
        <v>0</v>
      </c>
      <c r="G45" s="78">
        <v>2099.8341399999999</v>
      </c>
      <c r="H45" s="78">
        <v>5125.3962799999999</v>
      </c>
      <c r="I45" s="78">
        <v>0</v>
      </c>
      <c r="J45" s="78">
        <v>112565.89339</v>
      </c>
      <c r="K45" s="8"/>
      <c r="M45" s="4"/>
      <c r="R45" s="4"/>
      <c r="U45" s="9"/>
      <c r="AA45" s="10"/>
      <c r="AB45" s="10"/>
      <c r="AC45" s="10"/>
      <c r="AD45" s="10"/>
      <c r="AE45" s="10"/>
    </row>
    <row r="46" spans="1:31" s="2" customFormat="1" ht="18.75" x14ac:dyDescent="0.25">
      <c r="A46" s="1"/>
      <c r="C46" s="47"/>
      <c r="D46" s="14" t="s">
        <v>41</v>
      </c>
      <c r="E46" s="48" t="s">
        <v>42</v>
      </c>
      <c r="F46" s="7" t="s">
        <v>43</v>
      </c>
      <c r="G46" s="78">
        <f>G45/G47</f>
        <v>4.5275634825319271</v>
      </c>
      <c r="H46" s="78">
        <f>H45/H47</f>
        <v>6.5691175121054668</v>
      </c>
      <c r="I46" s="78">
        <v>0</v>
      </c>
      <c r="J46" s="78">
        <f>J45/J47</f>
        <v>3.9983746403080915</v>
      </c>
      <c r="K46" s="8"/>
      <c r="M46" s="4"/>
      <c r="R46" s="4"/>
      <c r="U46" s="9"/>
      <c r="AA46" s="10"/>
      <c r="AB46" s="10"/>
      <c r="AC46" s="10"/>
      <c r="AD46" s="10"/>
      <c r="AE46" s="10"/>
    </row>
    <row r="47" spans="1:31" s="2" customFormat="1" ht="18.75" x14ac:dyDescent="0.25">
      <c r="A47" s="1"/>
      <c r="C47" s="13"/>
      <c r="D47" s="14" t="s">
        <v>44</v>
      </c>
      <c r="E47" s="48" t="s">
        <v>45</v>
      </c>
      <c r="F47" s="7" t="s">
        <v>46</v>
      </c>
      <c r="G47" s="79">
        <v>463.78899999999999</v>
      </c>
      <c r="H47" s="79">
        <v>780.226</v>
      </c>
      <c r="I47" s="79">
        <v>0</v>
      </c>
      <c r="J47" s="79">
        <v>28152.913</v>
      </c>
      <c r="K47" s="8"/>
      <c r="M47" s="4"/>
      <c r="R47" s="4"/>
      <c r="U47" s="9"/>
      <c r="AA47" s="10"/>
      <c r="AB47" s="10"/>
      <c r="AC47" s="10"/>
      <c r="AD47" s="10"/>
      <c r="AE47" s="10"/>
    </row>
    <row r="48" spans="1:31" s="2" customFormat="1" ht="22.5" x14ac:dyDescent="0.25">
      <c r="A48" s="1"/>
      <c r="C48" s="13"/>
      <c r="D48" s="14" t="s">
        <v>47</v>
      </c>
      <c r="E48" s="31" t="s">
        <v>48</v>
      </c>
      <c r="F48" s="7" t="s">
        <v>0</v>
      </c>
      <c r="G48" s="78">
        <v>0</v>
      </c>
      <c r="H48" s="78">
        <v>0</v>
      </c>
      <c r="I48" s="78">
        <v>0</v>
      </c>
      <c r="J48" s="78">
        <v>52478.529490000001</v>
      </c>
      <c r="K48" s="8"/>
      <c r="M48" s="4"/>
      <c r="R48" s="4"/>
      <c r="U48" s="9"/>
      <c r="AA48" s="10"/>
      <c r="AB48" s="10"/>
      <c r="AC48" s="10"/>
      <c r="AD48" s="10"/>
      <c r="AE48" s="10"/>
    </row>
    <row r="49" spans="1:31" s="2" customFormat="1" ht="22.5" x14ac:dyDescent="0.25">
      <c r="A49" s="1"/>
      <c r="C49" s="13"/>
      <c r="D49" s="14" t="s">
        <v>49</v>
      </c>
      <c r="E49" s="31" t="s">
        <v>50</v>
      </c>
      <c r="F49" s="7" t="s">
        <v>0</v>
      </c>
      <c r="G49" s="78">
        <v>0</v>
      </c>
      <c r="H49" s="78">
        <v>0</v>
      </c>
      <c r="I49" s="78">
        <v>0</v>
      </c>
      <c r="J49" s="78">
        <f>923736.2/1000</f>
        <v>923.73619999999994</v>
      </c>
      <c r="K49" s="8"/>
      <c r="M49" s="49"/>
      <c r="N49" s="3"/>
      <c r="O49" s="3"/>
      <c r="R49" s="4"/>
      <c r="U49" s="9"/>
      <c r="AA49" s="10"/>
      <c r="AB49" s="10"/>
      <c r="AC49" s="10"/>
      <c r="AD49" s="10"/>
      <c r="AE49" s="10"/>
    </row>
    <row r="50" spans="1:31" s="2" customFormat="1" ht="22.5" x14ac:dyDescent="0.25">
      <c r="A50" s="1"/>
      <c r="C50" s="47"/>
      <c r="D50" s="14" t="s">
        <v>51</v>
      </c>
      <c r="E50" s="31" t="s">
        <v>52</v>
      </c>
      <c r="F50" s="7" t="s">
        <v>0</v>
      </c>
      <c r="G50" s="78">
        <v>0</v>
      </c>
      <c r="H50" s="78">
        <v>0</v>
      </c>
      <c r="I50" s="78">
        <v>0</v>
      </c>
      <c r="J50" s="78">
        <v>155367.67494999999</v>
      </c>
      <c r="K50" s="8"/>
      <c r="M50" s="4"/>
      <c r="R50" s="4"/>
      <c r="U50" s="9"/>
      <c r="AA50" s="10"/>
      <c r="AB50" s="10"/>
      <c r="AC50" s="10"/>
      <c r="AD50" s="10"/>
      <c r="AE50" s="10"/>
    </row>
    <row r="51" spans="1:31" s="2" customFormat="1" ht="22.5" x14ac:dyDescent="0.25">
      <c r="A51" s="1"/>
      <c r="C51" s="13"/>
      <c r="D51" s="14" t="s">
        <v>53</v>
      </c>
      <c r="E51" s="31" t="s">
        <v>54</v>
      </c>
      <c r="F51" s="7" t="s">
        <v>0</v>
      </c>
      <c r="G51" s="78">
        <v>0</v>
      </c>
      <c r="H51" s="78">
        <v>0</v>
      </c>
      <c r="I51" s="78">
        <v>0</v>
      </c>
      <c r="J51" s="78">
        <v>50004.992409999999</v>
      </c>
      <c r="K51" s="8"/>
      <c r="M51" s="4"/>
      <c r="R51" s="4"/>
      <c r="U51" s="9"/>
      <c r="AA51" s="10"/>
      <c r="AB51" s="10"/>
      <c r="AC51" s="10"/>
      <c r="AD51" s="10"/>
      <c r="AE51" s="10"/>
    </row>
    <row r="52" spans="1:31" s="2" customFormat="1" ht="22.5" x14ac:dyDescent="0.25">
      <c r="A52" s="1"/>
      <c r="C52" s="47"/>
      <c r="D52" s="14" t="s">
        <v>55</v>
      </c>
      <c r="E52" s="31" t="s">
        <v>56</v>
      </c>
      <c r="F52" s="7" t="s">
        <v>0</v>
      </c>
      <c r="G52" s="78">
        <v>0</v>
      </c>
      <c r="H52" s="78">
        <v>0</v>
      </c>
      <c r="I52" s="78">
        <v>0</v>
      </c>
      <c r="J52" s="78">
        <v>8985.4347500000003</v>
      </c>
      <c r="K52" s="8"/>
      <c r="M52" s="4"/>
      <c r="R52" s="4"/>
      <c r="U52" s="9"/>
      <c r="AA52" s="10"/>
      <c r="AB52" s="10"/>
      <c r="AC52" s="10"/>
      <c r="AD52" s="10"/>
      <c r="AE52" s="10"/>
    </row>
    <row r="53" spans="1:31" s="2" customFormat="1" ht="22.5" x14ac:dyDescent="0.25">
      <c r="A53" s="1"/>
      <c r="C53" s="13"/>
      <c r="D53" s="14" t="s">
        <v>57</v>
      </c>
      <c r="E53" s="31" t="s">
        <v>58</v>
      </c>
      <c r="F53" s="7" t="s">
        <v>0</v>
      </c>
      <c r="G53" s="78">
        <v>0</v>
      </c>
      <c r="H53" s="78">
        <v>0</v>
      </c>
      <c r="I53" s="78">
        <v>0</v>
      </c>
      <c r="J53" s="78">
        <v>2661.71578</v>
      </c>
      <c r="K53" s="8"/>
      <c r="M53" s="4"/>
      <c r="R53" s="4"/>
      <c r="U53" s="9"/>
      <c r="AA53" s="10"/>
      <c r="AB53" s="10"/>
      <c r="AC53" s="10"/>
      <c r="AD53" s="10"/>
      <c r="AE53" s="10"/>
    </row>
    <row r="54" spans="1:31" s="2" customFormat="1" ht="22.5" x14ac:dyDescent="0.25">
      <c r="A54" s="1"/>
      <c r="C54" s="13"/>
      <c r="D54" s="14" t="s">
        <v>59</v>
      </c>
      <c r="E54" s="31" t="s">
        <v>60</v>
      </c>
      <c r="F54" s="7" t="s">
        <v>0</v>
      </c>
      <c r="G54" s="78">
        <v>5.7700000000000001E-2</v>
      </c>
      <c r="H54" s="78">
        <v>192.02408</v>
      </c>
      <c r="I54" s="78">
        <v>0</v>
      </c>
      <c r="J54" s="78">
        <v>21549.641599999999</v>
      </c>
      <c r="K54" s="8"/>
      <c r="M54" s="49"/>
      <c r="N54" s="3"/>
      <c r="O54" s="3"/>
      <c r="R54" s="4"/>
      <c r="U54" s="9"/>
      <c r="AA54" s="10"/>
      <c r="AB54" s="10"/>
      <c r="AC54" s="10"/>
      <c r="AD54" s="10"/>
      <c r="AE54" s="10"/>
    </row>
    <row r="55" spans="1:31" s="2" customFormat="1" ht="22.5" x14ac:dyDescent="0.25">
      <c r="A55" s="1"/>
      <c r="C55" s="13"/>
      <c r="D55" s="14" t="s">
        <v>61</v>
      </c>
      <c r="E55" s="31" t="s">
        <v>62</v>
      </c>
      <c r="F55" s="7" t="s">
        <v>0</v>
      </c>
      <c r="G55" s="78">
        <v>13703.389800000003</v>
      </c>
      <c r="H55" s="78">
        <v>11405.4972</v>
      </c>
      <c r="I55" s="78">
        <v>164.19207</v>
      </c>
      <c r="J55" s="78">
        <v>35353.689030000001</v>
      </c>
      <c r="K55" s="8"/>
      <c r="M55" s="49"/>
      <c r="N55" s="3"/>
      <c r="O55" s="3"/>
      <c r="R55" s="4"/>
      <c r="U55" s="9"/>
      <c r="AA55" s="10"/>
      <c r="AB55" s="10"/>
      <c r="AC55" s="10"/>
      <c r="AD55" s="10"/>
      <c r="AE55" s="10"/>
    </row>
    <row r="56" spans="1:31" s="2" customFormat="1" ht="18.75" x14ac:dyDescent="0.25">
      <c r="A56" s="1"/>
      <c r="C56" s="13"/>
      <c r="D56" s="14" t="s">
        <v>63</v>
      </c>
      <c r="E56" s="31" t="s">
        <v>64</v>
      </c>
      <c r="F56" s="7" t="s">
        <v>0</v>
      </c>
      <c r="G56" s="78">
        <v>0</v>
      </c>
      <c r="H56" s="78">
        <v>0</v>
      </c>
      <c r="I56" s="78">
        <v>0</v>
      </c>
      <c r="J56" s="78">
        <v>0</v>
      </c>
      <c r="K56" s="8"/>
      <c r="M56" s="4"/>
      <c r="R56" s="4"/>
      <c r="U56" s="9"/>
      <c r="AA56" s="10"/>
      <c r="AB56" s="10"/>
      <c r="AC56" s="10"/>
      <c r="AD56" s="10"/>
      <c r="AE56" s="10"/>
    </row>
    <row r="57" spans="1:31" s="2" customFormat="1" ht="18.75" x14ac:dyDescent="0.25">
      <c r="A57" s="1"/>
      <c r="C57" s="13"/>
      <c r="D57" s="14" t="s">
        <v>65</v>
      </c>
      <c r="E57" s="48" t="s">
        <v>66</v>
      </c>
      <c r="F57" s="7" t="s">
        <v>0</v>
      </c>
      <c r="G57" s="78">
        <v>0</v>
      </c>
      <c r="H57" s="78">
        <v>0</v>
      </c>
      <c r="I57" s="78">
        <v>0</v>
      </c>
      <c r="J57" s="78">
        <v>0</v>
      </c>
      <c r="K57" s="8"/>
      <c r="M57" s="4"/>
      <c r="R57" s="4"/>
      <c r="U57" s="9"/>
      <c r="AA57" s="10"/>
      <c r="AB57" s="10"/>
      <c r="AC57" s="10"/>
      <c r="AD57" s="10"/>
      <c r="AE57" s="10"/>
    </row>
    <row r="58" spans="1:31" s="2" customFormat="1" ht="18.75" x14ac:dyDescent="0.25">
      <c r="A58" s="1"/>
      <c r="C58" s="13"/>
      <c r="D58" s="14" t="s">
        <v>67</v>
      </c>
      <c r="E58" s="48" t="s">
        <v>68</v>
      </c>
      <c r="F58" s="7" t="s">
        <v>0</v>
      </c>
      <c r="G58" s="78">
        <v>0</v>
      </c>
      <c r="H58" s="78">
        <v>0</v>
      </c>
      <c r="I58" s="78">
        <v>0</v>
      </c>
      <c r="J58" s="78">
        <v>0</v>
      </c>
      <c r="K58" s="8"/>
      <c r="M58" s="4"/>
      <c r="R58" s="4"/>
      <c r="U58" s="9"/>
      <c r="AA58" s="10"/>
      <c r="AB58" s="10"/>
      <c r="AC58" s="10"/>
      <c r="AD58" s="10"/>
      <c r="AE58" s="10"/>
    </row>
    <row r="59" spans="1:31" s="2" customFormat="1" ht="18.75" x14ac:dyDescent="0.25">
      <c r="A59" s="1"/>
      <c r="C59" s="13"/>
      <c r="D59" s="14" t="s">
        <v>69</v>
      </c>
      <c r="E59" s="31" t="s">
        <v>70</v>
      </c>
      <c r="F59" s="7" t="s">
        <v>0</v>
      </c>
      <c r="G59" s="78">
        <f>45115581.256371/1000-36428</f>
        <v>8687.5812563709987</v>
      </c>
      <c r="H59" s="78">
        <f>51851526.540403/1000-39126</f>
        <v>12725.526540403</v>
      </c>
      <c r="I59" s="78">
        <f>3575.560659/1000</f>
        <v>3.5755606590000002</v>
      </c>
      <c r="J59" s="78">
        <f>74605912.902567/1000</f>
        <v>74605.912902566997</v>
      </c>
      <c r="K59" s="8"/>
      <c r="M59" s="4"/>
      <c r="R59" s="4"/>
      <c r="U59" s="9"/>
      <c r="AA59" s="10"/>
      <c r="AB59" s="10"/>
      <c r="AC59" s="10"/>
      <c r="AD59" s="10"/>
      <c r="AE59" s="10"/>
    </row>
    <row r="60" spans="1:31" s="2" customFormat="1" ht="18.75" x14ac:dyDescent="0.25">
      <c r="A60" s="1"/>
      <c r="C60" s="13"/>
      <c r="D60" s="14" t="s">
        <v>71</v>
      </c>
      <c r="E60" s="48" t="s">
        <v>66</v>
      </c>
      <c r="F60" s="7" t="s">
        <v>0</v>
      </c>
      <c r="G60" s="78">
        <v>0</v>
      </c>
      <c r="H60" s="78">
        <v>0</v>
      </c>
      <c r="I60" s="78">
        <v>0</v>
      </c>
      <c r="J60" s="78">
        <v>0</v>
      </c>
      <c r="K60" s="8"/>
      <c r="M60" s="4"/>
      <c r="R60" s="4"/>
      <c r="U60" s="9"/>
      <c r="AA60" s="10"/>
      <c r="AB60" s="10"/>
      <c r="AC60" s="10"/>
      <c r="AD60" s="10"/>
      <c r="AE60" s="10"/>
    </row>
    <row r="61" spans="1:31" s="2" customFormat="1" ht="18.75" x14ac:dyDescent="0.25">
      <c r="A61" s="1"/>
      <c r="C61" s="13"/>
      <c r="D61" s="14" t="s">
        <v>72</v>
      </c>
      <c r="E61" s="48" t="s">
        <v>68</v>
      </c>
      <c r="F61" s="7" t="s">
        <v>0</v>
      </c>
      <c r="G61" s="78">
        <v>0</v>
      </c>
      <c r="H61" s="78">
        <v>0</v>
      </c>
      <c r="I61" s="78">
        <v>0</v>
      </c>
      <c r="J61" s="78">
        <v>0</v>
      </c>
      <c r="K61" s="8"/>
      <c r="M61" s="4"/>
      <c r="R61" s="4"/>
      <c r="U61" s="9"/>
      <c r="AA61" s="10"/>
      <c r="AB61" s="10"/>
      <c r="AC61" s="10"/>
      <c r="AD61" s="10"/>
      <c r="AE61" s="10"/>
    </row>
    <row r="62" spans="1:31" s="2" customFormat="1" ht="22.5" x14ac:dyDescent="0.25">
      <c r="A62" s="1"/>
      <c r="C62" s="13"/>
      <c r="D62" s="50" t="s">
        <v>73</v>
      </c>
      <c r="E62" s="31" t="s">
        <v>74</v>
      </c>
      <c r="F62" s="51" t="s">
        <v>0</v>
      </c>
      <c r="G62" s="78">
        <f>7417.95116+30281</f>
        <v>37698.951159999997</v>
      </c>
      <c r="H62" s="78">
        <v>161015.645992084</v>
      </c>
      <c r="I62" s="78">
        <v>1129.8100508520001</v>
      </c>
      <c r="J62" s="78">
        <f>62758.45532+22521-J49-J52-J53</f>
        <v>72708.56859000001</v>
      </c>
      <c r="K62" s="8"/>
      <c r="M62" s="4"/>
      <c r="R62" s="4"/>
      <c r="U62" s="9"/>
      <c r="AA62" s="10"/>
      <c r="AB62" s="10"/>
      <c r="AC62" s="10"/>
      <c r="AD62" s="10"/>
      <c r="AE62" s="10"/>
    </row>
    <row r="63" spans="1:31" s="2" customFormat="1" ht="45" x14ac:dyDescent="0.25">
      <c r="A63" s="1"/>
      <c r="C63" s="13"/>
      <c r="D63" s="52"/>
      <c r="E63" s="48" t="s">
        <v>75</v>
      </c>
      <c r="F63" s="53"/>
      <c r="G63" s="93" t="s">
        <v>76</v>
      </c>
      <c r="H63" s="93" t="s">
        <v>76</v>
      </c>
      <c r="I63" s="93" t="s">
        <v>76</v>
      </c>
      <c r="J63" s="93" t="s">
        <v>76</v>
      </c>
      <c r="K63" s="8"/>
      <c r="M63" s="4" t="e">
        <f ca="1">nerr(MATCH("есть",List01_flag_index_1,0))</f>
        <v>#NAME?</v>
      </c>
      <c r="R63" s="4"/>
      <c r="U63" s="9"/>
      <c r="AA63" s="10"/>
      <c r="AB63" s="10"/>
      <c r="AC63" s="10"/>
      <c r="AD63" s="10"/>
      <c r="AE63" s="10"/>
    </row>
    <row r="64" spans="1:31" s="4" customFormat="1" ht="5.25" hidden="1" x14ac:dyDescent="0.25">
      <c r="A64" s="54"/>
      <c r="C64" s="33"/>
      <c r="D64" s="55"/>
      <c r="E64" s="56"/>
      <c r="F64" s="57"/>
      <c r="G64" s="43"/>
      <c r="H64" s="43"/>
      <c r="I64" s="43"/>
      <c r="J64" s="43"/>
      <c r="U64" s="38"/>
      <c r="AA64" s="39"/>
      <c r="AB64" s="39"/>
      <c r="AC64" s="39"/>
      <c r="AD64" s="39"/>
      <c r="AE64" s="39"/>
    </row>
    <row r="65" spans="1:31" s="4" customFormat="1" ht="5.25" hidden="1" x14ac:dyDescent="0.25">
      <c r="A65" s="54"/>
      <c r="C65" s="33"/>
      <c r="D65" s="58"/>
      <c r="E65" s="59"/>
      <c r="F65" s="60"/>
      <c r="G65" s="61" t="s">
        <v>76</v>
      </c>
      <c r="H65" s="61" t="s">
        <v>76</v>
      </c>
      <c r="I65" s="61" t="s">
        <v>76</v>
      </c>
      <c r="J65" s="61" t="s">
        <v>76</v>
      </c>
      <c r="M65" s="4" t="e">
        <f ca="1">nerr(MATCH("есть",List01_flag_index_2,0))</f>
        <v>#NAME?</v>
      </c>
      <c r="U65" s="38"/>
      <c r="AA65" s="39"/>
      <c r="AB65" s="39"/>
      <c r="AC65" s="39"/>
      <c r="AD65" s="39"/>
      <c r="AE65" s="39"/>
    </row>
    <row r="66" spans="1:31" s="2" customFormat="1" ht="22.5" x14ac:dyDescent="0.25">
      <c r="A66" s="1"/>
      <c r="C66" s="13"/>
      <c r="D66" s="62" t="s">
        <v>77</v>
      </c>
      <c r="E66" s="63" t="s">
        <v>78</v>
      </c>
      <c r="F66" s="64" t="s">
        <v>0</v>
      </c>
      <c r="G66" s="94">
        <f>SUM(G67:G74)</f>
        <v>100638.48285231102</v>
      </c>
      <c r="H66" s="94">
        <f>SUM(H67:H74)</f>
        <v>209285.46277882298</v>
      </c>
      <c r="I66" s="94">
        <f>SUM(I67:I74)</f>
        <v>682.88020891899998</v>
      </c>
      <c r="J66" s="94">
        <f>SUM(J67:J74)</f>
        <v>352028.66965251404</v>
      </c>
      <c r="K66" s="8"/>
      <c r="M66" s="4"/>
      <c r="R66" s="4"/>
      <c r="U66" s="9"/>
      <c r="AA66" s="10"/>
      <c r="AB66" s="10"/>
      <c r="AC66" s="10"/>
      <c r="AD66" s="10"/>
      <c r="AE66" s="10"/>
    </row>
    <row r="67" spans="1:31" s="2" customFormat="1" ht="18.75" hidden="1" x14ac:dyDescent="0.25">
      <c r="A67" s="1"/>
      <c r="C67" s="13"/>
      <c r="D67" s="6" t="s">
        <v>79</v>
      </c>
      <c r="E67" s="48"/>
      <c r="F67" s="7"/>
      <c r="G67" s="65"/>
      <c r="H67" s="65"/>
      <c r="I67" s="65"/>
      <c r="J67" s="65"/>
      <c r="K67" s="8"/>
      <c r="M67" s="4"/>
      <c r="R67" s="4"/>
      <c r="U67" s="9"/>
      <c r="AA67" s="10"/>
      <c r="AB67" s="10"/>
      <c r="AC67" s="10"/>
      <c r="AD67" s="10"/>
      <c r="AE67" s="10"/>
    </row>
    <row r="68" spans="1:31" s="2" customFormat="1" ht="33.75" x14ac:dyDescent="0.25">
      <c r="A68" s="1"/>
      <c r="C68" s="44" t="s">
        <v>33</v>
      </c>
      <c r="D68" s="6" t="s">
        <v>80</v>
      </c>
      <c r="E68" s="95" t="s">
        <v>81</v>
      </c>
      <c r="F68" s="7" t="s">
        <v>0</v>
      </c>
      <c r="G68" s="78">
        <f>81086.21861</f>
        <v>81086.218609999996</v>
      </c>
      <c r="H68" s="78">
        <f>190636.01064</f>
        <v>190636.01063999999</v>
      </c>
      <c r="I68" s="78">
        <v>441.71026999999998</v>
      </c>
      <c r="J68" s="78">
        <v>277787.08094999997</v>
      </c>
      <c r="K68" s="8"/>
      <c r="M68" s="4"/>
      <c r="R68" s="4"/>
      <c r="U68" s="9"/>
      <c r="AA68" s="10"/>
      <c r="AB68" s="10"/>
      <c r="AC68" s="10"/>
      <c r="AD68" s="10"/>
      <c r="AE68" s="10"/>
    </row>
    <row r="69" spans="1:31" s="2" customFormat="1" ht="56.25" x14ac:dyDescent="0.25">
      <c r="A69" s="1"/>
      <c r="C69" s="44" t="s">
        <v>33</v>
      </c>
      <c r="D69" s="6" t="s">
        <v>82</v>
      </c>
      <c r="E69" s="95" t="s">
        <v>83</v>
      </c>
      <c r="F69" s="7" t="s">
        <v>0</v>
      </c>
      <c r="G69" s="78">
        <f>27593.573252383-G59</f>
        <v>18905.991996012002</v>
      </c>
      <c r="H69" s="78">
        <f>30315.072148319-H59</f>
        <v>17589.545607915999</v>
      </c>
      <c r="I69" s="78">
        <f>208.543529807-I59</f>
        <v>204.96796914800001</v>
      </c>
      <c r="J69" s="78">
        <f>117683.268179491-52702.77</f>
        <v>64980.498179491005</v>
      </c>
      <c r="K69" s="8"/>
      <c r="M69" s="4"/>
      <c r="R69" s="4"/>
      <c r="U69" s="9"/>
      <c r="AA69" s="10"/>
      <c r="AB69" s="10"/>
      <c r="AC69" s="10"/>
      <c r="AD69" s="10"/>
      <c r="AE69" s="10"/>
    </row>
    <row r="70" spans="1:31" s="2" customFormat="1" ht="33.75" x14ac:dyDescent="0.25">
      <c r="A70" s="1"/>
      <c r="C70" s="44" t="s">
        <v>33</v>
      </c>
      <c r="D70" s="6" t="s">
        <v>84</v>
      </c>
      <c r="E70" s="95" t="s">
        <v>85</v>
      </c>
      <c r="F70" s="7" t="s">
        <v>0</v>
      </c>
      <c r="G70" s="78">
        <v>13.286289999999999</v>
      </c>
      <c r="H70" s="78">
        <v>5.6612900000000002</v>
      </c>
      <c r="I70" s="78">
        <v>0</v>
      </c>
      <c r="J70" s="78">
        <v>14.22982</v>
      </c>
      <c r="K70" s="8"/>
      <c r="M70" s="4"/>
      <c r="R70" s="4"/>
      <c r="U70" s="9"/>
      <c r="AA70" s="10"/>
      <c r="AB70" s="10"/>
      <c r="AC70" s="10"/>
      <c r="AD70" s="10"/>
      <c r="AE70" s="10"/>
    </row>
    <row r="71" spans="1:31" s="2" customFormat="1" ht="18.75" x14ac:dyDescent="0.25">
      <c r="A71" s="1"/>
      <c r="C71" s="44" t="s">
        <v>33</v>
      </c>
      <c r="D71" s="6" t="s">
        <v>86</v>
      </c>
      <c r="E71" s="95" t="s">
        <v>87</v>
      </c>
      <c r="F71" s="7" t="s">
        <v>0</v>
      </c>
      <c r="G71" s="78">
        <v>186.91436782400001</v>
      </c>
      <c r="H71" s="78">
        <v>311.30798523200002</v>
      </c>
      <c r="I71" s="78">
        <v>10.690076496</v>
      </c>
      <c r="J71" s="78">
        <v>2730.504690448</v>
      </c>
      <c r="K71" s="8"/>
      <c r="M71" s="4"/>
      <c r="R71" s="4"/>
      <c r="U71" s="9"/>
      <c r="AA71" s="10"/>
      <c r="AB71" s="10"/>
      <c r="AC71" s="10"/>
      <c r="AD71" s="10"/>
      <c r="AE71" s="10"/>
    </row>
    <row r="72" spans="1:31" s="2" customFormat="1" ht="18.75" x14ac:dyDescent="0.25">
      <c r="A72" s="1"/>
      <c r="C72" s="44" t="s">
        <v>33</v>
      </c>
      <c r="D72" s="6" t="s">
        <v>88</v>
      </c>
      <c r="E72" s="95" t="s">
        <v>89</v>
      </c>
      <c r="F72" s="7" t="s">
        <v>0</v>
      </c>
      <c r="G72" s="78">
        <v>162.71136772599999</v>
      </c>
      <c r="H72" s="78">
        <v>270.99761591800001</v>
      </c>
      <c r="I72" s="78">
        <v>9.3058494539999987</v>
      </c>
      <c r="J72" s="78">
        <v>2376.9395469020001</v>
      </c>
      <c r="K72" s="8"/>
      <c r="M72" s="4"/>
      <c r="R72" s="4"/>
      <c r="U72" s="9"/>
      <c r="AA72" s="10"/>
      <c r="AB72" s="10"/>
      <c r="AC72" s="10"/>
      <c r="AD72" s="10"/>
      <c r="AE72" s="10"/>
    </row>
    <row r="73" spans="1:31" s="2" customFormat="1" ht="18.75" x14ac:dyDescent="0.25">
      <c r="A73" s="1"/>
      <c r="C73" s="44" t="s">
        <v>33</v>
      </c>
      <c r="D73" s="6" t="s">
        <v>90</v>
      </c>
      <c r="E73" s="95" t="s">
        <v>91</v>
      </c>
      <c r="F73" s="7" t="s">
        <v>0</v>
      </c>
      <c r="G73" s="78">
        <v>283.36022074900001</v>
      </c>
      <c r="H73" s="78">
        <v>471.93963975700001</v>
      </c>
      <c r="I73" s="78">
        <v>16.206043821000002</v>
      </c>
      <c r="J73" s="78">
        <v>4139.4164656729999</v>
      </c>
      <c r="K73" s="8"/>
      <c r="M73" s="4"/>
      <c r="R73" s="4"/>
      <c r="U73" s="9"/>
      <c r="AA73" s="10"/>
      <c r="AB73" s="10"/>
      <c r="AC73" s="10"/>
      <c r="AD73" s="10"/>
      <c r="AE73" s="10"/>
    </row>
    <row r="74" spans="1:31" s="2" customFormat="1" ht="18.75" x14ac:dyDescent="0.25">
      <c r="A74" s="1"/>
      <c r="C74" s="45"/>
      <c r="D74" s="89"/>
      <c r="E74" s="90" t="s">
        <v>92</v>
      </c>
      <c r="F74" s="91"/>
      <c r="G74" s="92"/>
      <c r="H74" s="92"/>
      <c r="I74" s="92"/>
      <c r="J74" s="92"/>
      <c r="K74" s="8"/>
      <c r="M74" s="4"/>
      <c r="R74" s="4"/>
      <c r="U74" s="9"/>
      <c r="AA74" s="10"/>
      <c r="AB74" s="10"/>
      <c r="AC74" s="10"/>
      <c r="AD74" s="10"/>
      <c r="AE74" s="10"/>
    </row>
    <row r="75" spans="1:31" s="2" customFormat="1" ht="22.5" x14ac:dyDescent="0.25">
      <c r="A75" s="1"/>
      <c r="C75" s="13"/>
      <c r="D75" s="14" t="s">
        <v>93</v>
      </c>
      <c r="E75" s="30" t="s">
        <v>94</v>
      </c>
      <c r="F75" s="7" t="s">
        <v>0</v>
      </c>
      <c r="G75" s="78">
        <f>G29-G30</f>
        <v>53229.755317984644</v>
      </c>
      <c r="H75" s="78">
        <f>H29-H30</f>
        <v>-107496.12457319</v>
      </c>
      <c r="I75" s="78">
        <f>I29-I30</f>
        <v>-9.8867037633331165</v>
      </c>
      <c r="J75" s="78">
        <f>J29-J30</f>
        <v>-185445.36113292968</v>
      </c>
      <c r="K75" s="8"/>
      <c r="M75" s="4"/>
      <c r="R75" s="4"/>
      <c r="U75" s="9"/>
      <c r="AA75" s="10"/>
      <c r="AB75" s="10"/>
      <c r="AC75" s="10"/>
      <c r="AD75" s="10"/>
      <c r="AE75" s="10"/>
    </row>
    <row r="76" spans="1:31" s="2" customFormat="1" ht="22.5" x14ac:dyDescent="0.25">
      <c r="A76" s="1"/>
      <c r="C76" s="47"/>
      <c r="D76" s="14" t="s">
        <v>95</v>
      </c>
      <c r="E76" s="30" t="s">
        <v>96</v>
      </c>
      <c r="F76" s="7" t="s">
        <v>0</v>
      </c>
      <c r="G76" s="78">
        <f>-57817*(G29/($G$29+$H$29+$I$29+$J$29))</f>
        <v>-9937.5473498873853</v>
      </c>
      <c r="H76" s="78">
        <f>-57817*(H29/($G$29+$H$29+$I$29+$J$29))</f>
        <v>-14416.040619415509</v>
      </c>
      <c r="I76" s="78">
        <f>-57817*(I29/($G$29+$H$29+$I$29+$J$29))</f>
        <v>-96.445532302749129</v>
      </c>
      <c r="J76" s="78">
        <f>-57817*(J29/($G$29+$H$29+$I$29+$J$29))</f>
        <v>-33366.966498394351</v>
      </c>
      <c r="K76" s="8"/>
      <c r="M76" s="4"/>
      <c r="R76" s="4"/>
      <c r="U76" s="9"/>
      <c r="AA76" s="10"/>
      <c r="AB76" s="10"/>
      <c r="AC76" s="10"/>
      <c r="AD76" s="10"/>
      <c r="AE76" s="10"/>
    </row>
    <row r="77" spans="1:31" s="2" customFormat="1" ht="33.75" x14ac:dyDescent="0.25">
      <c r="A77" s="1"/>
      <c r="C77" s="13"/>
      <c r="D77" s="14" t="s">
        <v>97</v>
      </c>
      <c r="E77" s="31" t="s">
        <v>98</v>
      </c>
      <c r="F77" s="7" t="s">
        <v>0</v>
      </c>
      <c r="G77" s="78">
        <f>'[1]Форма 4.5'!I24</f>
        <v>27390.45</v>
      </c>
      <c r="H77" s="78">
        <f>'[1]Форма 4.5'!V24</f>
        <v>53474.47</v>
      </c>
      <c r="I77" s="78">
        <v>0</v>
      </c>
      <c r="J77" s="78">
        <f>'[1]Форма 4.5'!AL24</f>
        <v>15484.61</v>
      </c>
      <c r="K77" s="8"/>
      <c r="M77" s="4"/>
      <c r="R77" s="4"/>
      <c r="U77" s="9"/>
      <c r="AA77" s="10"/>
      <c r="AB77" s="10"/>
      <c r="AC77" s="10"/>
      <c r="AD77" s="10"/>
      <c r="AE77" s="10"/>
    </row>
    <row r="78" spans="1:31" s="2" customFormat="1" ht="18.75" x14ac:dyDescent="0.25">
      <c r="A78" s="1"/>
      <c r="C78" s="13"/>
      <c r="D78" s="14" t="s">
        <v>99</v>
      </c>
      <c r="E78" s="30" t="s">
        <v>100</v>
      </c>
      <c r="F78" s="7" t="s">
        <v>0</v>
      </c>
      <c r="G78" s="78">
        <v>0</v>
      </c>
      <c r="H78" s="78">
        <v>0</v>
      </c>
      <c r="I78" s="78">
        <v>0</v>
      </c>
      <c r="J78" s="78">
        <v>0</v>
      </c>
      <c r="K78" s="8"/>
      <c r="M78" s="4"/>
      <c r="R78" s="4"/>
      <c r="U78" s="9"/>
      <c r="AA78" s="10"/>
      <c r="AB78" s="10"/>
      <c r="AC78" s="10"/>
      <c r="AD78" s="10"/>
      <c r="AE78" s="10"/>
    </row>
    <row r="79" spans="1:31" s="2" customFormat="1" ht="22.5" x14ac:dyDescent="0.25">
      <c r="A79" s="1"/>
      <c r="C79" s="13"/>
      <c r="D79" s="14" t="s">
        <v>101</v>
      </c>
      <c r="E79" s="31" t="s">
        <v>102</v>
      </c>
      <c r="F79" s="7" t="s">
        <v>0</v>
      </c>
      <c r="G79" s="78">
        <v>0</v>
      </c>
      <c r="H79" s="78">
        <v>0</v>
      </c>
      <c r="I79" s="78">
        <v>0</v>
      </c>
      <c r="J79" s="78">
        <v>0</v>
      </c>
      <c r="K79" s="8"/>
      <c r="M79" s="4"/>
      <c r="R79" s="4"/>
      <c r="U79" s="9"/>
      <c r="AA79" s="10"/>
      <c r="AB79" s="10"/>
      <c r="AC79" s="10"/>
      <c r="AD79" s="10"/>
      <c r="AE79" s="10"/>
    </row>
    <row r="80" spans="1:31" s="2" customFormat="1" ht="22.5" x14ac:dyDescent="0.25">
      <c r="A80" s="1"/>
      <c r="C80" s="13"/>
      <c r="D80" s="14" t="s">
        <v>103</v>
      </c>
      <c r="E80" s="48" t="s">
        <v>104</v>
      </c>
      <c r="F80" s="7" t="s">
        <v>0</v>
      </c>
      <c r="G80" s="78">
        <v>0</v>
      </c>
      <c r="H80" s="78">
        <v>0</v>
      </c>
      <c r="I80" s="78">
        <v>0</v>
      </c>
      <c r="J80" s="78">
        <v>0</v>
      </c>
      <c r="K80" s="8"/>
      <c r="M80" s="4"/>
      <c r="R80" s="4"/>
      <c r="U80" s="9"/>
      <c r="AA80" s="10"/>
      <c r="AB80" s="10"/>
      <c r="AC80" s="10"/>
      <c r="AD80" s="10"/>
      <c r="AE80" s="10"/>
    </row>
    <row r="81" spans="1:31" s="2" customFormat="1" ht="22.5" x14ac:dyDescent="0.25">
      <c r="A81" s="1"/>
      <c r="C81" s="13"/>
      <c r="D81" s="14" t="s">
        <v>105</v>
      </c>
      <c r="E81" s="48" t="s">
        <v>106</v>
      </c>
      <c r="F81" s="7" t="s">
        <v>0</v>
      </c>
      <c r="G81" s="78">
        <v>0</v>
      </c>
      <c r="H81" s="78">
        <v>0</v>
      </c>
      <c r="I81" s="78">
        <v>0</v>
      </c>
      <c r="J81" s="78">
        <v>0</v>
      </c>
      <c r="K81" s="8"/>
      <c r="M81" s="4"/>
      <c r="R81" s="4"/>
      <c r="U81" s="9"/>
      <c r="AA81" s="10"/>
      <c r="AB81" s="10"/>
      <c r="AC81" s="10"/>
      <c r="AD81" s="10"/>
      <c r="AE81" s="10"/>
    </row>
    <row r="82" spans="1:31" s="2" customFormat="1" ht="22.5" x14ac:dyDescent="0.25">
      <c r="A82" s="1"/>
      <c r="C82" s="13"/>
      <c r="D82" s="14" t="s">
        <v>107</v>
      </c>
      <c r="E82" s="31" t="s">
        <v>108</v>
      </c>
      <c r="F82" s="7" t="s">
        <v>0</v>
      </c>
      <c r="G82" s="78">
        <v>0</v>
      </c>
      <c r="H82" s="78">
        <v>0</v>
      </c>
      <c r="I82" s="78">
        <v>0</v>
      </c>
      <c r="J82" s="78">
        <v>0</v>
      </c>
      <c r="K82" s="8"/>
      <c r="M82" s="4"/>
      <c r="R82" s="4"/>
      <c r="U82" s="9"/>
      <c r="AA82" s="10"/>
      <c r="AB82" s="10"/>
      <c r="AC82" s="10"/>
      <c r="AD82" s="10"/>
      <c r="AE82" s="10"/>
    </row>
    <row r="83" spans="1:31" s="2" customFormat="1" ht="33.75" x14ac:dyDescent="0.25">
      <c r="A83" s="1"/>
      <c r="C83" s="13"/>
      <c r="D83" s="14" t="s">
        <v>109</v>
      </c>
      <c r="E83" s="30" t="s">
        <v>110</v>
      </c>
      <c r="F83" s="7" t="s">
        <v>111</v>
      </c>
      <c r="G83" s="96" t="s">
        <v>112</v>
      </c>
      <c r="H83" s="96" t="s">
        <v>112</v>
      </c>
      <c r="I83" s="96" t="s">
        <v>112</v>
      </c>
      <c r="J83" s="96" t="s">
        <v>112</v>
      </c>
      <c r="K83" s="8"/>
      <c r="M83" s="4"/>
      <c r="R83" s="4"/>
      <c r="U83" s="9"/>
      <c r="AA83" s="10"/>
      <c r="AB83" s="10"/>
      <c r="AC83" s="10"/>
      <c r="AD83" s="10"/>
      <c r="AE83" s="10"/>
    </row>
    <row r="84" spans="1:31" s="2" customFormat="1" ht="33.75" x14ac:dyDescent="0.25">
      <c r="A84" s="1"/>
      <c r="C84" s="13"/>
      <c r="D84" s="14" t="s">
        <v>113</v>
      </c>
      <c r="E84" s="30" t="s">
        <v>114</v>
      </c>
      <c r="F84" s="7" t="s">
        <v>10</v>
      </c>
      <c r="G84" s="78">
        <v>0</v>
      </c>
      <c r="H84" s="78">
        <v>0</v>
      </c>
      <c r="I84" s="78">
        <v>0</v>
      </c>
      <c r="J84" s="78">
        <v>438.53</v>
      </c>
      <c r="K84" s="8"/>
      <c r="M84" s="4"/>
      <c r="R84" s="4"/>
      <c r="U84" s="9"/>
      <c r="AA84" s="10"/>
      <c r="AB84" s="10"/>
      <c r="AC84" s="10"/>
      <c r="AD84" s="10"/>
      <c r="AE84" s="10"/>
    </row>
    <row r="85" spans="1:31" s="40" customFormat="1" ht="15.75" hidden="1" customHeight="1" x14ac:dyDescent="0.25">
      <c r="A85" s="54"/>
      <c r="B85" s="4"/>
      <c r="C85" s="33"/>
      <c r="D85" s="66" t="s">
        <v>115</v>
      </c>
      <c r="E85" s="67"/>
      <c r="F85" s="68"/>
      <c r="G85" s="69"/>
      <c r="H85" s="69"/>
      <c r="I85" s="69"/>
      <c r="J85" s="69"/>
      <c r="K85" s="4"/>
      <c r="L85" s="4"/>
      <c r="M85" s="4"/>
      <c r="N85" s="4"/>
      <c r="O85" s="4"/>
      <c r="P85" s="4"/>
      <c r="Q85" s="4"/>
      <c r="R85" s="4"/>
      <c r="S85" s="4"/>
      <c r="T85" s="4"/>
      <c r="U85" s="38"/>
      <c r="V85" s="4"/>
      <c r="W85" s="4"/>
      <c r="X85" s="4"/>
      <c r="Y85" s="4"/>
      <c r="Z85" s="4"/>
      <c r="AA85" s="39"/>
      <c r="AB85" s="39"/>
      <c r="AC85" s="39"/>
      <c r="AD85" s="39"/>
      <c r="AE85" s="39"/>
    </row>
    <row r="86" spans="1:31" ht="18.75" x14ac:dyDescent="0.25">
      <c r="C86" s="44" t="s">
        <v>33</v>
      </c>
      <c r="D86" s="14" t="s">
        <v>116</v>
      </c>
      <c r="E86" s="97" t="s">
        <v>117</v>
      </c>
      <c r="F86" s="7" t="s">
        <v>10</v>
      </c>
      <c r="G86" s="78"/>
      <c r="H86" s="78"/>
      <c r="I86" s="78"/>
      <c r="J86" s="78">
        <v>60</v>
      </c>
      <c r="K86" s="8"/>
    </row>
    <row r="87" spans="1:31" ht="18.75" x14ac:dyDescent="0.25">
      <c r="C87" s="44" t="s">
        <v>33</v>
      </c>
      <c r="D87" s="14" t="s">
        <v>118</v>
      </c>
      <c r="E87" s="97" t="s">
        <v>119</v>
      </c>
      <c r="F87" s="7" t="s">
        <v>10</v>
      </c>
      <c r="G87" s="78"/>
      <c r="H87" s="78"/>
      <c r="I87" s="78"/>
      <c r="J87" s="78">
        <v>120</v>
      </c>
      <c r="K87" s="8"/>
    </row>
    <row r="88" spans="1:31" ht="18.75" x14ac:dyDescent="0.25">
      <c r="C88" s="44" t="s">
        <v>33</v>
      </c>
      <c r="D88" s="14" t="s">
        <v>120</v>
      </c>
      <c r="E88" s="97" t="s">
        <v>121</v>
      </c>
      <c r="F88" s="7" t="s">
        <v>10</v>
      </c>
      <c r="G88" s="78"/>
      <c r="H88" s="78"/>
      <c r="I88" s="78"/>
      <c r="J88" s="78">
        <v>68</v>
      </c>
      <c r="K88" s="8"/>
    </row>
    <row r="89" spans="1:31" ht="18.75" x14ac:dyDescent="0.25">
      <c r="C89" s="44" t="s">
        <v>33</v>
      </c>
      <c r="D89" s="14" t="s">
        <v>122</v>
      </c>
      <c r="E89" s="97" t="s">
        <v>123</v>
      </c>
      <c r="F89" s="7" t="s">
        <v>10</v>
      </c>
      <c r="G89" s="78"/>
      <c r="H89" s="78"/>
      <c r="I89" s="78"/>
      <c r="J89" s="78">
        <v>31.75</v>
      </c>
      <c r="K89" s="8"/>
    </row>
    <row r="90" spans="1:31" ht="18.75" x14ac:dyDescent="0.25">
      <c r="C90" s="44" t="s">
        <v>33</v>
      </c>
      <c r="D90" s="14" t="s">
        <v>124</v>
      </c>
      <c r="E90" s="97" t="s">
        <v>125</v>
      </c>
      <c r="F90" s="7" t="s">
        <v>10</v>
      </c>
      <c r="G90" s="78"/>
      <c r="H90" s="78"/>
      <c r="I90" s="78"/>
      <c r="J90" s="78">
        <v>104.8</v>
      </c>
      <c r="K90" s="8"/>
    </row>
    <row r="91" spans="1:31" ht="18.75" x14ac:dyDescent="0.25">
      <c r="C91" s="44" t="s">
        <v>33</v>
      </c>
      <c r="D91" s="14" t="s">
        <v>126</v>
      </c>
      <c r="E91" s="97" t="s">
        <v>127</v>
      </c>
      <c r="F91" s="7" t="s">
        <v>10</v>
      </c>
      <c r="G91" s="78"/>
      <c r="H91" s="78"/>
      <c r="I91" s="78"/>
      <c r="J91" s="78">
        <v>6.25</v>
      </c>
      <c r="K91" s="8"/>
    </row>
    <row r="92" spans="1:31" ht="18.75" x14ac:dyDescent="0.25">
      <c r="C92" s="44" t="s">
        <v>33</v>
      </c>
      <c r="D92" s="14" t="s">
        <v>128</v>
      </c>
      <c r="E92" s="97" t="s">
        <v>129</v>
      </c>
      <c r="F92" s="7" t="s">
        <v>10</v>
      </c>
      <c r="G92" s="78"/>
      <c r="H92" s="78"/>
      <c r="I92" s="78"/>
      <c r="J92" s="78">
        <v>6.95</v>
      </c>
      <c r="K92" s="8"/>
    </row>
    <row r="93" spans="1:31" ht="18.75" x14ac:dyDescent="0.25">
      <c r="C93" s="44" t="s">
        <v>33</v>
      </c>
      <c r="D93" s="14" t="s">
        <v>130</v>
      </c>
      <c r="E93" s="97" t="s">
        <v>131</v>
      </c>
      <c r="F93" s="7" t="s">
        <v>10</v>
      </c>
      <c r="G93" s="78"/>
      <c r="H93" s="78"/>
      <c r="I93" s="78"/>
      <c r="J93" s="78">
        <v>0.7</v>
      </c>
      <c r="K93" s="8"/>
    </row>
    <row r="94" spans="1:31" ht="18.75" x14ac:dyDescent="0.25">
      <c r="C94" s="44" t="s">
        <v>33</v>
      </c>
      <c r="D94" s="14" t="s">
        <v>132</v>
      </c>
      <c r="E94" s="97" t="s">
        <v>133</v>
      </c>
      <c r="F94" s="7" t="s">
        <v>10</v>
      </c>
      <c r="G94" s="78"/>
      <c r="H94" s="78"/>
      <c r="I94" s="78"/>
      <c r="J94" s="78">
        <v>2.04</v>
      </c>
      <c r="K94" s="8"/>
    </row>
    <row r="95" spans="1:31" ht="18.75" x14ac:dyDescent="0.25">
      <c r="C95" s="44" t="s">
        <v>33</v>
      </c>
      <c r="D95" s="14" t="s">
        <v>134</v>
      </c>
      <c r="E95" s="97" t="s">
        <v>135</v>
      </c>
      <c r="F95" s="7" t="s">
        <v>10</v>
      </c>
      <c r="G95" s="78"/>
      <c r="H95" s="78"/>
      <c r="I95" s="78"/>
      <c r="J95" s="78">
        <v>1.89</v>
      </c>
      <c r="K95" s="8"/>
    </row>
    <row r="96" spans="1:31" ht="18.75" x14ac:dyDescent="0.25">
      <c r="C96" s="44" t="s">
        <v>33</v>
      </c>
      <c r="D96" s="14" t="s">
        <v>136</v>
      </c>
      <c r="E96" s="97" t="s">
        <v>137</v>
      </c>
      <c r="F96" s="7" t="s">
        <v>10</v>
      </c>
      <c r="G96" s="78"/>
      <c r="H96" s="78"/>
      <c r="I96" s="78"/>
      <c r="J96" s="78">
        <v>22</v>
      </c>
      <c r="K96" s="8"/>
    </row>
    <row r="97" spans="1:31" ht="18.75" x14ac:dyDescent="0.25">
      <c r="C97" s="44" t="s">
        <v>33</v>
      </c>
      <c r="D97" s="14" t="s">
        <v>138</v>
      </c>
      <c r="E97" s="97" t="s">
        <v>139</v>
      </c>
      <c r="F97" s="7" t="s">
        <v>10</v>
      </c>
      <c r="G97" s="78"/>
      <c r="H97" s="78"/>
      <c r="I97" s="78"/>
      <c r="J97" s="78">
        <v>3</v>
      </c>
      <c r="K97" s="8"/>
    </row>
    <row r="98" spans="1:31" ht="18.75" x14ac:dyDescent="0.25">
      <c r="C98" s="44" t="s">
        <v>33</v>
      </c>
      <c r="D98" s="14" t="s">
        <v>140</v>
      </c>
      <c r="E98" s="97" t="s">
        <v>141</v>
      </c>
      <c r="F98" s="7" t="s">
        <v>10</v>
      </c>
      <c r="G98" s="78"/>
      <c r="H98" s="78"/>
      <c r="I98" s="78"/>
      <c r="J98" s="78">
        <v>3.2</v>
      </c>
      <c r="K98" s="8"/>
    </row>
    <row r="99" spans="1:31" ht="18.75" x14ac:dyDescent="0.25">
      <c r="C99" s="44" t="s">
        <v>33</v>
      </c>
      <c r="D99" s="14" t="s">
        <v>142</v>
      </c>
      <c r="E99" s="97" t="s">
        <v>143</v>
      </c>
      <c r="F99" s="7" t="s">
        <v>10</v>
      </c>
      <c r="G99" s="78"/>
      <c r="H99" s="78"/>
      <c r="I99" s="78"/>
      <c r="J99" s="78">
        <v>2.81</v>
      </c>
      <c r="K99" s="8"/>
    </row>
    <row r="100" spans="1:31" ht="18.75" x14ac:dyDescent="0.25">
      <c r="C100" s="44" t="s">
        <v>33</v>
      </c>
      <c r="D100" s="14" t="s">
        <v>144</v>
      </c>
      <c r="E100" s="97" t="s">
        <v>145</v>
      </c>
      <c r="F100" s="7" t="s">
        <v>10</v>
      </c>
      <c r="G100" s="78"/>
      <c r="H100" s="78"/>
      <c r="I100" s="78"/>
      <c r="J100" s="78">
        <v>1.78</v>
      </c>
      <c r="K100" s="8"/>
    </row>
    <row r="101" spans="1:31" ht="18.75" x14ac:dyDescent="0.25">
      <c r="C101" s="44" t="s">
        <v>33</v>
      </c>
      <c r="D101" s="14" t="s">
        <v>146</v>
      </c>
      <c r="E101" s="97" t="s">
        <v>147</v>
      </c>
      <c r="F101" s="7" t="s">
        <v>10</v>
      </c>
      <c r="G101" s="78"/>
      <c r="H101" s="78"/>
      <c r="I101" s="78"/>
      <c r="J101" s="78">
        <v>1.38</v>
      </c>
      <c r="K101" s="8"/>
    </row>
    <row r="102" spans="1:31" ht="18.75" x14ac:dyDescent="0.25">
      <c r="C102" s="44" t="s">
        <v>33</v>
      </c>
      <c r="D102" s="14" t="s">
        <v>148</v>
      </c>
      <c r="E102" s="97" t="s">
        <v>149</v>
      </c>
      <c r="F102" s="7" t="s">
        <v>10</v>
      </c>
      <c r="G102" s="78"/>
      <c r="H102" s="78"/>
      <c r="I102" s="78"/>
      <c r="J102" s="78">
        <v>1.98</v>
      </c>
      <c r="K102" s="8"/>
    </row>
    <row r="103" spans="1:31" ht="18.75" x14ac:dyDescent="0.25">
      <c r="C103" s="45"/>
      <c r="D103" s="89"/>
      <c r="E103" s="98" t="s">
        <v>150</v>
      </c>
      <c r="F103" s="91"/>
      <c r="G103" s="92"/>
      <c r="H103" s="92"/>
      <c r="I103" s="92"/>
      <c r="J103" s="92"/>
      <c r="K103" s="8"/>
    </row>
    <row r="104" spans="1:31" s="2" customFormat="1" ht="18.75" x14ac:dyDescent="0.25">
      <c r="A104" s="1"/>
      <c r="C104" s="13"/>
      <c r="D104" s="14" t="s">
        <v>151</v>
      </c>
      <c r="E104" s="31" t="s">
        <v>152</v>
      </c>
      <c r="F104" s="7" t="s">
        <v>10</v>
      </c>
      <c r="G104" s="78">
        <v>547.43660999999997</v>
      </c>
      <c r="H104" s="78">
        <v>380.47699999999998</v>
      </c>
      <c r="I104" s="78">
        <v>1.1551</v>
      </c>
      <c r="J104" s="78">
        <v>174.78899999999999</v>
      </c>
      <c r="K104" s="8"/>
      <c r="M104" s="4"/>
      <c r="R104" s="4"/>
      <c r="U104" s="9"/>
      <c r="AA104" s="10"/>
      <c r="AB104" s="10"/>
      <c r="AC104" s="10"/>
      <c r="AD104" s="10"/>
      <c r="AE104" s="10"/>
    </row>
    <row r="105" spans="1:31" s="2" customFormat="1" ht="18.75" x14ac:dyDescent="0.25">
      <c r="A105" s="1"/>
      <c r="C105" s="13"/>
      <c r="D105" s="14" t="s">
        <v>153</v>
      </c>
      <c r="E105" s="31" t="s">
        <v>154</v>
      </c>
      <c r="F105" s="7" t="s">
        <v>155</v>
      </c>
      <c r="G105" s="79">
        <v>0</v>
      </c>
      <c r="H105" s="79">
        <v>0</v>
      </c>
      <c r="I105" s="79">
        <v>0</v>
      </c>
      <c r="J105" s="79">
        <f>499553.47/1000</f>
        <v>499.55346999999995</v>
      </c>
      <c r="K105" s="8"/>
      <c r="M105" s="4"/>
      <c r="R105" s="4"/>
      <c r="U105" s="9"/>
      <c r="AA105" s="10"/>
      <c r="AB105" s="10"/>
      <c r="AC105" s="10"/>
      <c r="AD105" s="10"/>
      <c r="AE105" s="10"/>
    </row>
    <row r="106" spans="1:31" s="2" customFormat="1" ht="18.75" x14ac:dyDescent="0.25">
      <c r="A106" s="1"/>
      <c r="C106" s="13"/>
      <c r="D106" s="14" t="s">
        <v>156</v>
      </c>
      <c r="E106" s="31" t="s">
        <v>157</v>
      </c>
      <c r="F106" s="7" t="s">
        <v>155</v>
      </c>
      <c r="G106" s="79"/>
      <c r="H106" s="79"/>
      <c r="I106" s="79"/>
      <c r="J106" s="79"/>
      <c r="K106" s="8"/>
      <c r="M106" s="4"/>
      <c r="R106" s="4"/>
      <c r="U106" s="9"/>
      <c r="AA106" s="10"/>
      <c r="AB106" s="10"/>
      <c r="AC106" s="10"/>
      <c r="AD106" s="10"/>
      <c r="AE106" s="10"/>
    </row>
    <row r="107" spans="1:31" s="2" customFormat="1" ht="18.75" x14ac:dyDescent="0.25">
      <c r="A107" s="1"/>
      <c r="C107" s="13"/>
      <c r="D107" s="14" t="s">
        <v>158</v>
      </c>
      <c r="E107" s="31" t="s">
        <v>159</v>
      </c>
      <c r="F107" s="7" t="s">
        <v>155</v>
      </c>
      <c r="G107" s="79">
        <v>1145.75053</v>
      </c>
      <c r="H107" s="79">
        <v>971.95998999999995</v>
      </c>
      <c r="I107" s="79">
        <v>3.9439039999999999</v>
      </c>
      <c r="J107" s="79">
        <v>425.75599999999997</v>
      </c>
      <c r="K107" s="8"/>
      <c r="M107" s="4"/>
      <c r="R107" s="4"/>
      <c r="U107" s="9"/>
      <c r="AA107" s="10"/>
      <c r="AB107" s="10"/>
      <c r="AC107" s="10"/>
      <c r="AD107" s="10"/>
      <c r="AE107" s="10"/>
    </row>
    <row r="108" spans="1:31" s="2" customFormat="1" ht="18.75" x14ac:dyDescent="0.25">
      <c r="A108" s="1"/>
      <c r="C108" s="13"/>
      <c r="D108" s="14" t="s">
        <v>160</v>
      </c>
      <c r="E108" s="48" t="s">
        <v>161</v>
      </c>
      <c r="F108" s="7" t="s">
        <v>155</v>
      </c>
      <c r="G108" s="79">
        <v>0</v>
      </c>
      <c r="H108" s="79">
        <v>0</v>
      </c>
      <c r="I108" s="79">
        <v>0</v>
      </c>
      <c r="J108" s="79">
        <v>0</v>
      </c>
      <c r="K108" s="8"/>
      <c r="M108" s="4"/>
      <c r="R108" s="4"/>
      <c r="U108" s="9"/>
      <c r="AA108" s="10"/>
      <c r="AB108" s="10"/>
      <c r="AC108" s="10"/>
      <c r="AD108" s="10"/>
      <c r="AE108" s="10"/>
    </row>
    <row r="109" spans="1:31" s="2" customFormat="1" ht="45" x14ac:dyDescent="0.25">
      <c r="A109" s="1"/>
      <c r="C109" s="13"/>
      <c r="D109" s="14" t="s">
        <v>162</v>
      </c>
      <c r="E109" s="21" t="s">
        <v>163</v>
      </c>
      <c r="F109" s="7" t="s">
        <v>155</v>
      </c>
      <c r="G109" s="79">
        <v>0</v>
      </c>
      <c r="H109" s="79">
        <v>0</v>
      </c>
      <c r="I109" s="79">
        <v>0</v>
      </c>
      <c r="J109" s="79">
        <v>0</v>
      </c>
      <c r="K109" s="8"/>
      <c r="M109" s="4"/>
      <c r="R109" s="4"/>
      <c r="U109" s="9"/>
      <c r="AA109" s="10"/>
      <c r="AB109" s="10"/>
      <c r="AC109" s="10"/>
      <c r="AD109" s="10"/>
      <c r="AE109" s="10"/>
    </row>
    <row r="110" spans="1:31" s="2" customFormat="1" ht="22.5" x14ac:dyDescent="0.25">
      <c r="A110" s="1"/>
      <c r="C110" s="13"/>
      <c r="D110" s="14" t="s">
        <v>164</v>
      </c>
      <c r="E110" s="31" t="s">
        <v>165</v>
      </c>
      <c r="F110" s="7" t="s">
        <v>155</v>
      </c>
      <c r="G110" s="79">
        <v>0</v>
      </c>
      <c r="H110" s="79">
        <v>0</v>
      </c>
      <c r="I110" s="79">
        <v>0</v>
      </c>
      <c r="J110" s="79">
        <v>0</v>
      </c>
      <c r="K110" s="8"/>
      <c r="M110" s="4"/>
      <c r="R110" s="4"/>
      <c r="U110" s="9"/>
      <c r="AA110" s="10"/>
      <c r="AB110" s="10"/>
      <c r="AC110" s="10"/>
      <c r="AD110" s="10"/>
      <c r="AE110" s="10"/>
    </row>
    <row r="111" spans="1:31" s="2" customFormat="1" ht="22.5" x14ac:dyDescent="0.25">
      <c r="A111" s="1"/>
      <c r="C111" s="13"/>
      <c r="D111" s="14" t="s">
        <v>166</v>
      </c>
      <c r="E111" s="30" t="s">
        <v>167</v>
      </c>
      <c r="F111" s="7" t="s">
        <v>168</v>
      </c>
      <c r="G111" s="78">
        <v>122.727</v>
      </c>
      <c r="H111" s="78">
        <v>105.92859799999999</v>
      </c>
      <c r="I111" s="78">
        <v>3.9409999999999998</v>
      </c>
      <c r="J111" s="78">
        <v>105.01</v>
      </c>
      <c r="K111" s="8"/>
      <c r="M111" s="4"/>
      <c r="R111" s="4"/>
      <c r="U111" s="9"/>
      <c r="AA111" s="10"/>
      <c r="AB111" s="10"/>
      <c r="AC111" s="10"/>
      <c r="AD111" s="10"/>
      <c r="AE111" s="10"/>
    </row>
    <row r="112" spans="1:31" s="2" customFormat="1" ht="22.5" x14ac:dyDescent="0.25">
      <c r="A112" s="1"/>
      <c r="C112" s="13"/>
      <c r="D112" s="14" t="s">
        <v>169</v>
      </c>
      <c r="E112" s="30" t="s">
        <v>170</v>
      </c>
      <c r="F112" s="7" t="s">
        <v>171</v>
      </c>
      <c r="G112" s="78">
        <f>List01_p12</f>
        <v>122.727</v>
      </c>
      <c r="H112" s="78">
        <f>H111</f>
        <v>105.92859799999999</v>
      </c>
      <c r="I112" s="78">
        <v>3.9439039999999999</v>
      </c>
      <c r="J112" s="78">
        <v>57.901000000000003</v>
      </c>
      <c r="K112" s="8"/>
      <c r="M112" s="4"/>
      <c r="R112" s="4"/>
      <c r="U112" s="9"/>
      <c r="AA112" s="10"/>
      <c r="AB112" s="10"/>
      <c r="AC112" s="10"/>
      <c r="AD112" s="10"/>
      <c r="AE112" s="10"/>
    </row>
    <row r="113" spans="1:31" s="2" customFormat="1" ht="22.5" x14ac:dyDescent="0.25">
      <c r="A113" s="1"/>
      <c r="C113" s="13"/>
      <c r="D113" s="14" t="s">
        <v>172</v>
      </c>
      <c r="E113" s="31" t="s">
        <v>173</v>
      </c>
      <c r="F113" s="7" t="s">
        <v>171</v>
      </c>
      <c r="G113" s="78">
        <v>122.727</v>
      </c>
      <c r="H113" s="78">
        <v>105.92859799999999</v>
      </c>
      <c r="I113" s="78">
        <v>3.9409999999999998</v>
      </c>
      <c r="J113" s="78">
        <v>105.01</v>
      </c>
      <c r="K113" s="8"/>
      <c r="M113" s="4"/>
      <c r="R113" s="4"/>
      <c r="U113" s="9"/>
      <c r="AA113" s="10"/>
      <c r="AB113" s="10"/>
      <c r="AC113" s="10"/>
      <c r="AD113" s="10"/>
      <c r="AE113" s="10"/>
    </row>
    <row r="114" spans="1:31" ht="22.5" x14ac:dyDescent="0.25">
      <c r="C114" s="13"/>
      <c r="D114" s="14" t="s">
        <v>174</v>
      </c>
      <c r="E114" s="30" t="s">
        <v>175</v>
      </c>
      <c r="F114" s="7" t="s">
        <v>176</v>
      </c>
      <c r="G114" s="78">
        <v>0</v>
      </c>
      <c r="H114" s="78">
        <v>0</v>
      </c>
      <c r="I114" s="78">
        <v>0</v>
      </c>
      <c r="J114" s="78">
        <v>533</v>
      </c>
      <c r="K114" s="8"/>
    </row>
    <row r="115" spans="1:31" ht="22.5" x14ac:dyDescent="0.25">
      <c r="C115" s="13"/>
      <c r="D115" s="14" t="s">
        <v>177</v>
      </c>
      <c r="E115" s="30" t="s">
        <v>178</v>
      </c>
      <c r="F115" s="7" t="s">
        <v>176</v>
      </c>
      <c r="G115" s="78">
        <v>0</v>
      </c>
      <c r="H115" s="78">
        <v>0</v>
      </c>
      <c r="I115" s="78">
        <v>0</v>
      </c>
      <c r="J115" s="78">
        <v>35</v>
      </c>
      <c r="K115" s="8"/>
    </row>
    <row r="116" spans="1:31" ht="56.25" x14ac:dyDescent="0.25">
      <c r="C116" s="13"/>
      <c r="D116" s="14" t="s">
        <v>179</v>
      </c>
      <c r="E116" s="30" t="s">
        <v>180</v>
      </c>
      <c r="F116" s="7" t="s">
        <v>1</v>
      </c>
      <c r="G116" s="79">
        <v>0</v>
      </c>
      <c r="H116" s="79">
        <v>0</v>
      </c>
      <c r="I116" s="79">
        <v>0</v>
      </c>
      <c r="J116" s="79">
        <v>200.14</v>
      </c>
      <c r="K116" s="8"/>
    </row>
    <row r="117" spans="1:31" s="40" customFormat="1" ht="5.25" hidden="1" x14ac:dyDescent="0.25">
      <c r="A117" s="54"/>
      <c r="B117" s="4"/>
      <c r="C117" s="33"/>
      <c r="D117" s="70" t="s">
        <v>181</v>
      </c>
      <c r="E117" s="71"/>
      <c r="F117" s="68"/>
      <c r="G117" s="69"/>
      <c r="H117" s="69"/>
      <c r="I117" s="69"/>
      <c r="J117" s="69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38"/>
      <c r="V117" s="4"/>
      <c r="W117" s="4"/>
      <c r="X117" s="4"/>
      <c r="Y117" s="4"/>
      <c r="Z117" s="4"/>
      <c r="AA117" s="39"/>
      <c r="AB117" s="39"/>
      <c r="AC117" s="39"/>
      <c r="AD117" s="39"/>
      <c r="AE117" s="39"/>
    </row>
    <row r="118" spans="1:31" ht="18.75" x14ac:dyDescent="0.25">
      <c r="C118" s="45"/>
      <c r="D118" s="89"/>
      <c r="E118" s="98" t="s">
        <v>150</v>
      </c>
      <c r="F118" s="91"/>
      <c r="G118" s="92"/>
      <c r="H118" s="92"/>
      <c r="I118" s="92"/>
      <c r="J118" s="92"/>
      <c r="K118" s="8"/>
    </row>
    <row r="119" spans="1:31" ht="33.75" x14ac:dyDescent="0.25">
      <c r="C119" s="13"/>
      <c r="D119" s="14" t="s">
        <v>182</v>
      </c>
      <c r="E119" s="30" t="s">
        <v>183</v>
      </c>
      <c r="F119" s="7" t="s">
        <v>9</v>
      </c>
      <c r="G119" s="79">
        <v>0</v>
      </c>
      <c r="H119" s="79">
        <v>0</v>
      </c>
      <c r="I119" s="79">
        <v>0</v>
      </c>
      <c r="J119" s="79">
        <f>J116</f>
        <v>200.14</v>
      </c>
      <c r="K119" s="8"/>
    </row>
    <row r="120" spans="1:31" s="40" customFormat="1" ht="5.25" hidden="1" x14ac:dyDescent="0.25">
      <c r="A120" s="54"/>
      <c r="B120" s="4"/>
      <c r="C120" s="33"/>
      <c r="D120" s="66" t="s">
        <v>184</v>
      </c>
      <c r="E120" s="67"/>
      <c r="F120" s="68"/>
      <c r="G120" s="69"/>
      <c r="H120" s="69"/>
      <c r="I120" s="69"/>
      <c r="J120" s="69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38"/>
      <c r="V120" s="4"/>
      <c r="W120" s="4"/>
      <c r="X120" s="4"/>
      <c r="Y120" s="4"/>
      <c r="Z120" s="4"/>
      <c r="AA120" s="39"/>
      <c r="AB120" s="39"/>
      <c r="AC120" s="39"/>
      <c r="AD120" s="39"/>
      <c r="AE120" s="39"/>
    </row>
    <row r="121" spans="1:31" ht="18.75" x14ac:dyDescent="0.25">
      <c r="C121" s="45"/>
      <c r="D121" s="89"/>
      <c r="E121" s="98" t="s">
        <v>150</v>
      </c>
      <c r="F121" s="91"/>
      <c r="G121" s="92"/>
      <c r="H121" s="92"/>
      <c r="I121" s="92"/>
      <c r="J121" s="92"/>
      <c r="K121" s="8"/>
    </row>
    <row r="122" spans="1:31" ht="33.75" x14ac:dyDescent="0.25">
      <c r="C122" s="13"/>
      <c r="D122" s="14" t="s">
        <v>185</v>
      </c>
      <c r="E122" s="30" t="s">
        <v>186</v>
      </c>
      <c r="F122" s="7" t="s">
        <v>9</v>
      </c>
      <c r="G122" s="79">
        <v>0</v>
      </c>
      <c r="H122" s="79">
        <v>0</v>
      </c>
      <c r="I122" s="79">
        <v>0</v>
      </c>
      <c r="J122" s="79">
        <v>198.08</v>
      </c>
      <c r="K122" s="8"/>
    </row>
    <row r="123" spans="1:31" s="40" customFormat="1" ht="5.25" hidden="1" x14ac:dyDescent="0.25">
      <c r="A123" s="54"/>
      <c r="B123" s="4"/>
      <c r="C123" s="33"/>
      <c r="D123" s="66" t="s">
        <v>187</v>
      </c>
      <c r="E123" s="67"/>
      <c r="F123" s="68"/>
      <c r="G123" s="69"/>
      <c r="H123" s="69"/>
      <c r="I123" s="69"/>
      <c r="J123" s="69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38"/>
      <c r="V123" s="4"/>
      <c r="W123" s="4"/>
      <c r="X123" s="4"/>
      <c r="Y123" s="4"/>
      <c r="Z123" s="4"/>
      <c r="AA123" s="39"/>
      <c r="AB123" s="39"/>
      <c r="AC123" s="39"/>
      <c r="AD123" s="39"/>
      <c r="AE123" s="39"/>
    </row>
    <row r="124" spans="1:31" ht="18.75" x14ac:dyDescent="0.25">
      <c r="C124" s="45"/>
      <c r="D124" s="89"/>
      <c r="E124" s="98" t="s">
        <v>150</v>
      </c>
      <c r="F124" s="91"/>
      <c r="G124" s="92"/>
      <c r="H124" s="92"/>
      <c r="I124" s="92"/>
      <c r="J124" s="92"/>
      <c r="K124" s="8"/>
    </row>
    <row r="125" spans="1:31" ht="33.75" x14ac:dyDescent="0.25">
      <c r="C125" s="13"/>
      <c r="D125" s="14" t="s">
        <v>188</v>
      </c>
      <c r="E125" s="30" t="s">
        <v>189</v>
      </c>
      <c r="F125" s="7" t="s">
        <v>190</v>
      </c>
      <c r="G125" s="78">
        <f>G47/G107</f>
        <v>0.40479056117041462</v>
      </c>
      <c r="H125" s="78">
        <f>H47/H107</f>
        <v>0.80273468869845155</v>
      </c>
      <c r="I125" s="78">
        <f>I47/I107</f>
        <v>0</v>
      </c>
      <c r="J125" s="78">
        <v>67.656000000000006</v>
      </c>
      <c r="K125" s="8"/>
    </row>
    <row r="126" spans="1:31" ht="33.75" x14ac:dyDescent="0.25">
      <c r="C126" s="13"/>
      <c r="D126" s="14" t="s">
        <v>191</v>
      </c>
      <c r="E126" s="30" t="s">
        <v>192</v>
      </c>
      <c r="F126" s="7" t="s">
        <v>193</v>
      </c>
      <c r="G126" s="78">
        <v>0</v>
      </c>
      <c r="H126" s="78">
        <v>0</v>
      </c>
      <c r="I126" s="78">
        <v>0</v>
      </c>
      <c r="J126" s="78">
        <v>0.34799999999999998</v>
      </c>
      <c r="K126" s="8"/>
    </row>
    <row r="127" spans="1:31" ht="67.5" hidden="1" x14ac:dyDescent="0.25">
      <c r="C127" s="13"/>
      <c r="D127" s="14" t="s">
        <v>194</v>
      </c>
      <c r="E127" s="30" t="s">
        <v>195</v>
      </c>
      <c r="F127" s="7" t="s">
        <v>111</v>
      </c>
      <c r="G127" s="99"/>
      <c r="H127" s="99"/>
      <c r="I127" s="99"/>
      <c r="J127" s="99"/>
      <c r="K127" s="8"/>
    </row>
    <row r="128" spans="1:31" ht="22.5" hidden="1" x14ac:dyDescent="0.25">
      <c r="C128" s="13"/>
      <c r="D128" s="14" t="s">
        <v>196</v>
      </c>
      <c r="E128" s="31" t="s">
        <v>197</v>
      </c>
      <c r="F128" s="7" t="s">
        <v>111</v>
      </c>
      <c r="G128" s="99"/>
      <c r="H128" s="99"/>
      <c r="I128" s="99"/>
      <c r="J128" s="99"/>
      <c r="K128" s="8"/>
    </row>
    <row r="129" spans="1:31" ht="22.5" hidden="1" x14ac:dyDescent="0.25">
      <c r="C129" s="13"/>
      <c r="D129" s="14" t="s">
        <v>198</v>
      </c>
      <c r="E129" s="31" t="s">
        <v>199</v>
      </c>
      <c r="F129" s="7" t="s">
        <v>111</v>
      </c>
      <c r="G129" s="99"/>
      <c r="H129" s="99"/>
      <c r="I129" s="99"/>
      <c r="J129" s="99"/>
      <c r="K129" s="8"/>
    </row>
    <row r="130" spans="1:31" s="40" customFormat="1" ht="5.25" hidden="1" x14ac:dyDescent="0.25">
      <c r="A130" s="54"/>
      <c r="B130" s="4"/>
      <c r="C130" s="33"/>
      <c r="D130" s="72"/>
      <c r="E130" s="73"/>
      <c r="F130" s="74"/>
      <c r="G130" s="75"/>
      <c r="H130" s="75"/>
      <c r="I130" s="75"/>
      <c r="J130" s="75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38"/>
      <c r="V130" s="4"/>
      <c r="W130" s="4"/>
      <c r="X130" s="4"/>
      <c r="Y130" s="4"/>
      <c r="Z130" s="4"/>
      <c r="AA130" s="39"/>
      <c r="AB130" s="39"/>
      <c r="AC130" s="39"/>
      <c r="AD130" s="39"/>
      <c r="AE130" s="39"/>
    </row>
    <row r="131" spans="1:31" s="40" customFormat="1" ht="10.5" customHeight="1" x14ac:dyDescent="0.25">
      <c r="A131" s="54"/>
      <c r="B131" s="4"/>
      <c r="C131" s="76"/>
      <c r="K131" s="2"/>
      <c r="L131" s="2"/>
      <c r="M131" s="4"/>
      <c r="N131" s="2"/>
      <c r="O131" s="2"/>
      <c r="P131" s="2"/>
      <c r="Q131" s="2"/>
      <c r="R131" s="4"/>
      <c r="S131" s="2"/>
      <c r="T131" s="2"/>
      <c r="U131" s="9"/>
      <c r="V131" s="2"/>
      <c r="W131" s="2"/>
      <c r="X131" s="2"/>
      <c r="Y131" s="2"/>
      <c r="Z131" s="2"/>
      <c r="AA131" s="10"/>
      <c r="AB131" s="39"/>
      <c r="AC131" s="39"/>
      <c r="AD131" s="39"/>
      <c r="AE131" s="39"/>
    </row>
    <row r="132" spans="1:31" s="40" customFormat="1" ht="10.5" customHeight="1" x14ac:dyDescent="0.25">
      <c r="A132" s="54"/>
      <c r="B132" s="4"/>
      <c r="C132" s="76"/>
      <c r="G132" s="39" t="str">
        <f>IF(G29-G30 &lt;&gt;G75,"WARNING","")</f>
        <v/>
      </c>
      <c r="H132" s="39" t="str">
        <f>IF(H29-H30 &lt;&gt;H75,"WARNING","")</f>
        <v/>
      </c>
      <c r="I132" s="39" t="str">
        <f>IF(I29-I30 &lt;&gt;I75,"WARNING","")</f>
        <v/>
      </c>
      <c r="J132" s="39" t="str">
        <f>IF(J29-J30 &lt;&gt;J75,"WARNING","")</f>
        <v/>
      </c>
      <c r="K132" s="2"/>
      <c r="L132" s="2"/>
      <c r="M132" s="4"/>
      <c r="N132" s="2"/>
      <c r="O132" s="2"/>
      <c r="P132" s="2"/>
      <c r="Q132" s="2"/>
      <c r="R132" s="4"/>
      <c r="S132" s="2"/>
      <c r="T132" s="2"/>
      <c r="U132" s="9"/>
      <c r="V132" s="2"/>
      <c r="W132" s="2"/>
      <c r="X132" s="2"/>
      <c r="Y132" s="2"/>
      <c r="Z132" s="2"/>
      <c r="AA132" s="10"/>
      <c r="AB132" s="39"/>
      <c r="AC132" s="39"/>
      <c r="AD132" s="39"/>
      <c r="AE132" s="39"/>
    </row>
    <row r="133" spans="1:31" s="40" customFormat="1" ht="10.5" customHeight="1" x14ac:dyDescent="0.25">
      <c r="A133" s="54"/>
      <c r="B133" s="4"/>
      <c r="C133" s="76"/>
      <c r="K133" s="2"/>
      <c r="L133" s="2"/>
      <c r="M133" s="4"/>
      <c r="N133" s="2"/>
      <c r="O133" s="2"/>
      <c r="P133" s="2"/>
      <c r="Q133" s="2"/>
      <c r="R133" s="4"/>
      <c r="S133" s="2"/>
      <c r="T133" s="2"/>
      <c r="U133" s="9"/>
      <c r="V133" s="2"/>
      <c r="W133" s="2"/>
      <c r="X133" s="2"/>
      <c r="Y133" s="2"/>
      <c r="Z133" s="2"/>
      <c r="AA133" s="10"/>
      <c r="AB133" s="39"/>
      <c r="AC133" s="39"/>
      <c r="AD133" s="39"/>
      <c r="AE133" s="39"/>
    </row>
    <row r="134" spans="1:31" s="40" customFormat="1" ht="10.5" customHeight="1" x14ac:dyDescent="0.25">
      <c r="A134" s="54"/>
      <c r="B134" s="4"/>
      <c r="C134" s="76"/>
      <c r="K134" s="2"/>
      <c r="L134" s="2"/>
      <c r="M134" s="4"/>
      <c r="N134" s="2"/>
      <c r="O134" s="2"/>
      <c r="P134" s="2"/>
      <c r="Q134" s="2"/>
      <c r="R134" s="4"/>
      <c r="S134" s="2"/>
      <c r="T134" s="2"/>
      <c r="U134" s="9"/>
      <c r="V134" s="2"/>
      <c r="W134" s="2"/>
      <c r="X134" s="2"/>
      <c r="Y134" s="2"/>
      <c r="Z134" s="2"/>
      <c r="AA134" s="10"/>
      <c r="AB134" s="39"/>
      <c r="AC134" s="39"/>
      <c r="AD134" s="39"/>
      <c r="AE134" s="39"/>
    </row>
    <row r="135" spans="1:31" s="40" customFormat="1" ht="10.5" customHeight="1" x14ac:dyDescent="0.25">
      <c r="A135" s="54"/>
      <c r="B135" s="4"/>
      <c r="C135" s="76"/>
      <c r="K135" s="2"/>
      <c r="L135" s="2"/>
      <c r="M135" s="4"/>
      <c r="N135" s="2"/>
      <c r="O135" s="2"/>
      <c r="P135" s="2"/>
      <c r="Q135" s="2"/>
      <c r="R135" s="4"/>
      <c r="S135" s="2"/>
      <c r="T135" s="2"/>
      <c r="U135" s="9"/>
      <c r="V135" s="2"/>
      <c r="W135" s="2"/>
      <c r="X135" s="2"/>
      <c r="Y135" s="2"/>
      <c r="Z135" s="2"/>
      <c r="AA135" s="10"/>
      <c r="AB135" s="39"/>
      <c r="AC135" s="39"/>
      <c r="AD135" s="39"/>
      <c r="AE135" s="39"/>
    </row>
    <row r="136" spans="1:31" s="40" customFormat="1" ht="10.5" customHeight="1" x14ac:dyDescent="0.25">
      <c r="A136" s="54"/>
      <c r="B136" s="4"/>
      <c r="C136" s="76"/>
      <c r="K136" s="2"/>
      <c r="L136" s="2"/>
      <c r="M136" s="4"/>
      <c r="N136" s="2"/>
      <c r="O136" s="2"/>
      <c r="P136" s="2"/>
      <c r="Q136" s="2"/>
      <c r="R136" s="4"/>
      <c r="S136" s="2"/>
      <c r="T136" s="2"/>
      <c r="U136" s="9"/>
      <c r="V136" s="2"/>
      <c r="W136" s="2"/>
      <c r="X136" s="2"/>
      <c r="Y136" s="2"/>
      <c r="Z136" s="2"/>
      <c r="AA136" s="10"/>
      <c r="AB136" s="39"/>
      <c r="AC136" s="39"/>
      <c r="AD136" s="39"/>
      <c r="AE136" s="39"/>
    </row>
    <row r="137" spans="1:31" s="40" customFormat="1" ht="10.5" customHeight="1" x14ac:dyDescent="0.25">
      <c r="A137" s="54"/>
      <c r="B137" s="4"/>
      <c r="C137" s="76"/>
      <c r="K137" s="2"/>
      <c r="L137" s="2"/>
      <c r="M137" s="4"/>
      <c r="N137" s="2"/>
      <c r="O137" s="2"/>
      <c r="P137" s="2"/>
      <c r="Q137" s="2"/>
      <c r="R137" s="4"/>
      <c r="S137" s="2"/>
      <c r="T137" s="2"/>
      <c r="U137" s="9"/>
      <c r="V137" s="2"/>
      <c r="W137" s="2"/>
      <c r="X137" s="2"/>
      <c r="Y137" s="2"/>
      <c r="Z137" s="2"/>
      <c r="AA137" s="10"/>
      <c r="AB137" s="39"/>
      <c r="AC137" s="39"/>
      <c r="AD137" s="39"/>
      <c r="AE137" s="39"/>
    </row>
    <row r="138" spans="1:31" s="40" customFormat="1" ht="10.5" customHeight="1" x14ac:dyDescent="0.25">
      <c r="A138" s="54"/>
      <c r="B138" s="4"/>
      <c r="C138" s="76"/>
      <c r="K138" s="2"/>
      <c r="L138" s="2"/>
      <c r="M138" s="4"/>
      <c r="N138" s="2"/>
      <c r="O138" s="2"/>
      <c r="P138" s="2"/>
      <c r="Q138" s="2"/>
      <c r="R138" s="4"/>
      <c r="S138" s="2"/>
      <c r="T138" s="2"/>
      <c r="U138" s="9"/>
      <c r="V138" s="2"/>
      <c r="W138" s="2"/>
      <c r="X138" s="2"/>
      <c r="Y138" s="2"/>
      <c r="Z138" s="2"/>
      <c r="AA138" s="10"/>
      <c r="AB138" s="39"/>
      <c r="AC138" s="39"/>
      <c r="AD138" s="39"/>
      <c r="AE138" s="39"/>
    </row>
    <row r="139" spans="1:31" s="40" customFormat="1" ht="10.5" customHeight="1" x14ac:dyDescent="0.25">
      <c r="A139" s="54"/>
      <c r="B139" s="4"/>
      <c r="C139" s="76"/>
      <c r="K139" s="2"/>
      <c r="L139" s="2"/>
      <c r="M139" s="4"/>
      <c r="N139" s="2"/>
      <c r="O139" s="2"/>
      <c r="P139" s="2"/>
      <c r="Q139" s="2"/>
      <c r="R139" s="4"/>
      <c r="S139" s="2"/>
      <c r="T139" s="2"/>
      <c r="U139" s="9"/>
      <c r="V139" s="2"/>
      <c r="W139" s="2"/>
      <c r="X139" s="2"/>
      <c r="Y139" s="2"/>
      <c r="Z139" s="2"/>
      <c r="AA139" s="10"/>
      <c r="AB139" s="39"/>
      <c r="AC139" s="39"/>
      <c r="AD139" s="39"/>
      <c r="AE139" s="39"/>
    </row>
    <row r="140" spans="1:31" s="40" customFormat="1" ht="10.5" customHeight="1" x14ac:dyDescent="0.25">
      <c r="A140" s="54"/>
      <c r="B140" s="4"/>
      <c r="C140" s="76"/>
      <c r="K140" s="2"/>
      <c r="L140" s="2"/>
      <c r="M140" s="4"/>
      <c r="N140" s="2"/>
      <c r="O140" s="2"/>
      <c r="P140" s="2"/>
      <c r="Q140" s="2"/>
      <c r="R140" s="4"/>
      <c r="S140" s="2"/>
      <c r="T140" s="2"/>
      <c r="U140" s="9"/>
      <c r="V140" s="2"/>
      <c r="W140" s="2"/>
      <c r="X140" s="2"/>
      <c r="Y140" s="2"/>
      <c r="Z140" s="2"/>
      <c r="AA140" s="10"/>
      <c r="AB140" s="39"/>
      <c r="AC140" s="39"/>
      <c r="AD140" s="39"/>
      <c r="AE140" s="39"/>
    </row>
    <row r="141" spans="1:31" s="40" customFormat="1" ht="10.5" customHeight="1" x14ac:dyDescent="0.25">
      <c r="A141" s="54"/>
      <c r="B141" s="4"/>
      <c r="C141" s="76"/>
      <c r="K141" s="2"/>
      <c r="L141" s="2"/>
      <c r="M141" s="4"/>
      <c r="N141" s="2"/>
      <c r="O141" s="2"/>
      <c r="P141" s="2"/>
      <c r="Q141" s="2"/>
      <c r="R141" s="4"/>
      <c r="S141" s="2"/>
      <c r="T141" s="2"/>
      <c r="U141" s="9"/>
      <c r="V141" s="2"/>
      <c r="W141" s="2"/>
      <c r="X141" s="2"/>
      <c r="Y141" s="2"/>
      <c r="Z141" s="2"/>
      <c r="AA141" s="10"/>
      <c r="AB141" s="39"/>
      <c r="AC141" s="39"/>
      <c r="AD141" s="39"/>
      <c r="AE141" s="39"/>
    </row>
    <row r="142" spans="1:31" s="40" customFormat="1" ht="10.5" customHeight="1" x14ac:dyDescent="0.25">
      <c r="A142" s="54"/>
      <c r="B142" s="4"/>
      <c r="C142" s="76"/>
      <c r="K142" s="2"/>
      <c r="L142" s="2"/>
      <c r="M142" s="4"/>
      <c r="N142" s="2"/>
      <c r="O142" s="2"/>
      <c r="P142" s="2"/>
      <c r="Q142" s="2"/>
      <c r="R142" s="4"/>
      <c r="S142" s="2"/>
      <c r="T142" s="2"/>
      <c r="U142" s="9"/>
      <c r="V142" s="2"/>
      <c r="W142" s="2"/>
      <c r="X142" s="2"/>
      <c r="Y142" s="2"/>
      <c r="Z142" s="2"/>
      <c r="AA142" s="10"/>
      <c r="AB142" s="39"/>
      <c r="AC142" s="39"/>
      <c r="AD142" s="39"/>
      <c r="AE142" s="39"/>
    </row>
    <row r="143" spans="1:31" s="40" customFormat="1" ht="10.5" customHeight="1" x14ac:dyDescent="0.25">
      <c r="A143" s="54"/>
      <c r="B143" s="4"/>
      <c r="C143" s="76"/>
      <c r="K143" s="2"/>
      <c r="L143" s="2"/>
      <c r="M143" s="4"/>
      <c r="N143" s="2"/>
      <c r="O143" s="2"/>
      <c r="P143" s="2"/>
      <c r="Q143" s="2"/>
      <c r="R143" s="4"/>
      <c r="S143" s="2"/>
      <c r="T143" s="2"/>
      <c r="U143" s="9"/>
      <c r="V143" s="2"/>
      <c r="W143" s="2"/>
      <c r="X143" s="2"/>
      <c r="Y143" s="2"/>
      <c r="Z143" s="2"/>
      <c r="AA143" s="10"/>
      <c r="AB143" s="39"/>
      <c r="AC143" s="39"/>
      <c r="AD143" s="39"/>
      <c r="AE143" s="39"/>
    </row>
    <row r="144" spans="1:31" s="40" customFormat="1" ht="10.5" customHeight="1" x14ac:dyDescent="0.25">
      <c r="A144" s="54"/>
      <c r="B144" s="4"/>
      <c r="C144" s="76"/>
      <c r="K144" s="2"/>
      <c r="L144" s="2"/>
      <c r="M144" s="4"/>
      <c r="N144" s="2"/>
      <c r="O144" s="2"/>
      <c r="P144" s="2"/>
      <c r="Q144" s="2"/>
      <c r="R144" s="4"/>
      <c r="S144" s="2"/>
      <c r="T144" s="2"/>
      <c r="U144" s="9"/>
      <c r="V144" s="2"/>
      <c r="W144" s="2"/>
      <c r="X144" s="2"/>
      <c r="Y144" s="2"/>
      <c r="Z144" s="2"/>
      <c r="AA144" s="10"/>
      <c r="AB144" s="39"/>
      <c r="AC144" s="39"/>
      <c r="AD144" s="39"/>
      <c r="AE144" s="39"/>
    </row>
    <row r="145" spans="1:31" s="40" customFormat="1" ht="10.5" customHeight="1" x14ac:dyDescent="0.25">
      <c r="A145" s="54"/>
      <c r="B145" s="4"/>
      <c r="C145" s="76"/>
      <c r="K145" s="2"/>
      <c r="L145" s="2"/>
      <c r="M145" s="4"/>
      <c r="N145" s="2"/>
      <c r="O145" s="2"/>
      <c r="P145" s="2"/>
      <c r="Q145" s="2"/>
      <c r="R145" s="4"/>
      <c r="S145" s="2"/>
      <c r="T145" s="2"/>
      <c r="U145" s="9"/>
      <c r="V145" s="2"/>
      <c r="W145" s="2"/>
      <c r="X145" s="2"/>
      <c r="Y145" s="2"/>
      <c r="Z145" s="2"/>
      <c r="AA145" s="10"/>
      <c r="AB145" s="39"/>
      <c r="AC145" s="39"/>
      <c r="AD145" s="39"/>
      <c r="AE145" s="39"/>
    </row>
    <row r="146" spans="1:31" s="40" customFormat="1" ht="10.5" customHeight="1" x14ac:dyDescent="0.25">
      <c r="A146" s="54"/>
      <c r="B146" s="4"/>
      <c r="C146" s="76"/>
      <c r="K146" s="2"/>
      <c r="L146" s="2"/>
      <c r="M146" s="4"/>
      <c r="N146" s="2"/>
      <c r="O146" s="2"/>
      <c r="P146" s="2"/>
      <c r="Q146" s="2"/>
      <c r="R146" s="4"/>
      <c r="S146" s="2"/>
      <c r="T146" s="2"/>
      <c r="U146" s="9"/>
      <c r="V146" s="2"/>
      <c r="W146" s="2"/>
      <c r="X146" s="2"/>
      <c r="Y146" s="2"/>
      <c r="Z146" s="2"/>
      <c r="AA146" s="10"/>
      <c r="AB146" s="39"/>
      <c r="AC146" s="39"/>
      <c r="AD146" s="39"/>
      <c r="AE146" s="39"/>
    </row>
    <row r="147" spans="1:31" s="40" customFormat="1" ht="10.5" customHeight="1" x14ac:dyDescent="0.25">
      <c r="A147" s="54"/>
      <c r="B147" s="4"/>
      <c r="C147" s="76"/>
      <c r="K147" s="2"/>
      <c r="L147" s="2"/>
      <c r="M147" s="4"/>
      <c r="N147" s="2"/>
      <c r="O147" s="2"/>
      <c r="P147" s="2"/>
      <c r="Q147" s="2"/>
      <c r="R147" s="4"/>
      <c r="S147" s="2"/>
      <c r="T147" s="2"/>
      <c r="U147" s="9"/>
      <c r="V147" s="2"/>
      <c r="W147" s="2"/>
      <c r="X147" s="2"/>
      <c r="Y147" s="2"/>
      <c r="Z147" s="2"/>
      <c r="AA147" s="10"/>
      <c r="AB147" s="39"/>
      <c r="AC147" s="39"/>
      <c r="AD147" s="39"/>
      <c r="AE147" s="39"/>
    </row>
    <row r="148" spans="1:31" s="40" customFormat="1" ht="10.5" customHeight="1" x14ac:dyDescent="0.25">
      <c r="A148" s="54"/>
      <c r="B148" s="4"/>
      <c r="C148" s="76"/>
      <c r="K148" s="2"/>
      <c r="L148" s="2"/>
      <c r="M148" s="4"/>
      <c r="N148" s="2"/>
      <c r="O148" s="2"/>
      <c r="P148" s="2"/>
      <c r="Q148" s="2"/>
      <c r="R148" s="4"/>
      <c r="S148" s="2"/>
      <c r="T148" s="2"/>
      <c r="U148" s="9"/>
      <c r="V148" s="2"/>
      <c r="W148" s="2"/>
      <c r="X148" s="2"/>
      <c r="Y148" s="2"/>
      <c r="Z148" s="2"/>
      <c r="AA148" s="10"/>
      <c r="AB148" s="39"/>
      <c r="AC148" s="39"/>
      <c r="AD148" s="39"/>
      <c r="AE148" s="39"/>
    </row>
    <row r="149" spans="1:31" s="40" customFormat="1" ht="10.5" customHeight="1" x14ac:dyDescent="0.25">
      <c r="A149" s="54"/>
      <c r="B149" s="4"/>
      <c r="C149" s="76"/>
      <c r="K149" s="2"/>
      <c r="L149" s="2"/>
      <c r="M149" s="4"/>
      <c r="N149" s="2"/>
      <c r="O149" s="2"/>
      <c r="P149" s="2"/>
      <c r="Q149" s="2"/>
      <c r="R149" s="4"/>
      <c r="S149" s="2"/>
      <c r="T149" s="2"/>
      <c r="U149" s="9"/>
      <c r="V149" s="2"/>
      <c r="W149" s="2"/>
      <c r="X149" s="2"/>
      <c r="Y149" s="2"/>
      <c r="Z149" s="2"/>
      <c r="AA149" s="10"/>
      <c r="AB149" s="39"/>
      <c r="AC149" s="39"/>
      <c r="AD149" s="39"/>
      <c r="AE149" s="39"/>
    </row>
    <row r="150" spans="1:31" s="40" customFormat="1" ht="10.5" customHeight="1" x14ac:dyDescent="0.25">
      <c r="A150" s="54"/>
      <c r="B150" s="4"/>
      <c r="C150" s="76"/>
      <c r="K150" s="2"/>
      <c r="L150" s="2"/>
      <c r="M150" s="4"/>
      <c r="N150" s="2"/>
      <c r="O150" s="2"/>
      <c r="P150" s="2"/>
      <c r="Q150" s="2"/>
      <c r="R150" s="4"/>
      <c r="S150" s="2"/>
      <c r="T150" s="2"/>
      <c r="U150" s="9"/>
      <c r="V150" s="2"/>
      <c r="W150" s="2"/>
      <c r="X150" s="2"/>
      <c r="Y150" s="2"/>
      <c r="Z150" s="2"/>
      <c r="AA150" s="10"/>
      <c r="AB150" s="39"/>
      <c r="AC150" s="39"/>
      <c r="AD150" s="39"/>
      <c r="AE150" s="39"/>
    </row>
    <row r="151" spans="1:31" s="40" customFormat="1" ht="10.5" customHeight="1" x14ac:dyDescent="0.25">
      <c r="A151" s="54"/>
      <c r="B151" s="4"/>
      <c r="C151" s="76"/>
      <c r="K151" s="2"/>
      <c r="L151" s="2"/>
      <c r="M151" s="4"/>
      <c r="N151" s="2"/>
      <c r="O151" s="2"/>
      <c r="P151" s="2"/>
      <c r="Q151" s="2"/>
      <c r="R151" s="4"/>
      <c r="S151" s="2"/>
      <c r="T151" s="2"/>
      <c r="U151" s="9"/>
      <c r="V151" s="2"/>
      <c r="W151" s="2"/>
      <c r="X151" s="2"/>
      <c r="Y151" s="2"/>
      <c r="Z151" s="2"/>
      <c r="AA151" s="10"/>
      <c r="AB151" s="39"/>
      <c r="AC151" s="39"/>
      <c r="AD151" s="39"/>
      <c r="AE151" s="39"/>
    </row>
    <row r="152" spans="1:31" s="40" customFormat="1" ht="10.5" customHeight="1" x14ac:dyDescent="0.25">
      <c r="A152" s="54"/>
      <c r="B152" s="4"/>
      <c r="C152" s="76"/>
      <c r="K152" s="2"/>
      <c r="L152" s="2"/>
      <c r="M152" s="4"/>
      <c r="N152" s="2"/>
      <c r="O152" s="2"/>
      <c r="P152" s="2"/>
      <c r="Q152" s="2"/>
      <c r="R152" s="4"/>
      <c r="S152" s="2"/>
      <c r="T152" s="2"/>
      <c r="U152" s="9"/>
      <c r="V152" s="2"/>
      <c r="W152" s="2"/>
      <c r="X152" s="2"/>
      <c r="Y152" s="2"/>
      <c r="Z152" s="2"/>
      <c r="AA152" s="10"/>
      <c r="AB152" s="39"/>
      <c r="AC152" s="39"/>
      <c r="AD152" s="39"/>
      <c r="AE152" s="39"/>
    </row>
    <row r="153" spans="1:31" s="40" customFormat="1" ht="10.5" customHeight="1" x14ac:dyDescent="0.25">
      <c r="A153" s="54"/>
      <c r="B153" s="4"/>
      <c r="C153" s="76"/>
      <c r="K153" s="2"/>
      <c r="L153" s="2"/>
      <c r="M153" s="4"/>
      <c r="N153" s="2"/>
      <c r="O153" s="2"/>
      <c r="P153" s="2"/>
      <c r="Q153" s="2"/>
      <c r="R153" s="4"/>
      <c r="S153" s="2"/>
      <c r="T153" s="2"/>
      <c r="U153" s="9"/>
      <c r="V153" s="2"/>
      <c r="W153" s="2"/>
      <c r="X153" s="2"/>
      <c r="Y153" s="2"/>
      <c r="Z153" s="2"/>
      <c r="AA153" s="10"/>
      <c r="AB153" s="39"/>
      <c r="AC153" s="39"/>
      <c r="AD153" s="39"/>
      <c r="AE153" s="39"/>
    </row>
    <row r="154" spans="1:31" s="40" customFormat="1" ht="10.5" customHeight="1" x14ac:dyDescent="0.25">
      <c r="A154" s="54"/>
      <c r="B154" s="4"/>
      <c r="C154" s="76"/>
      <c r="K154" s="2"/>
      <c r="L154" s="2"/>
      <c r="M154" s="4"/>
      <c r="N154" s="2"/>
      <c r="O154" s="2"/>
      <c r="P154" s="2"/>
      <c r="Q154" s="2"/>
      <c r="R154" s="4"/>
      <c r="S154" s="2"/>
      <c r="T154" s="2"/>
      <c r="U154" s="9"/>
      <c r="V154" s="2"/>
      <c r="W154" s="2"/>
      <c r="X154" s="2"/>
      <c r="Y154" s="2"/>
      <c r="Z154" s="2"/>
      <c r="AA154" s="10"/>
      <c r="AB154" s="39"/>
      <c r="AC154" s="39"/>
      <c r="AD154" s="39"/>
      <c r="AE154" s="39"/>
    </row>
    <row r="155" spans="1:31" s="40" customFormat="1" ht="10.5" customHeight="1" x14ac:dyDescent="0.25">
      <c r="A155" s="54"/>
      <c r="B155" s="4"/>
      <c r="C155" s="76"/>
      <c r="K155" s="2"/>
      <c r="L155" s="2"/>
      <c r="M155" s="4"/>
      <c r="N155" s="2"/>
      <c r="O155" s="2"/>
      <c r="P155" s="2"/>
      <c r="Q155" s="2"/>
      <c r="R155" s="4"/>
      <c r="S155" s="2"/>
      <c r="T155" s="2"/>
      <c r="U155" s="9"/>
      <c r="V155" s="2"/>
      <c r="W155" s="2"/>
      <c r="X155" s="2"/>
      <c r="Y155" s="2"/>
      <c r="Z155" s="2"/>
      <c r="AA155" s="10"/>
      <c r="AB155" s="39"/>
      <c r="AC155" s="39"/>
      <c r="AD155" s="39"/>
      <c r="AE155" s="39"/>
    </row>
    <row r="156" spans="1:31" s="40" customFormat="1" ht="10.5" customHeight="1" x14ac:dyDescent="0.25">
      <c r="A156" s="54"/>
      <c r="B156" s="4"/>
      <c r="C156" s="76"/>
      <c r="K156" s="2"/>
      <c r="L156" s="2"/>
      <c r="M156" s="4"/>
      <c r="N156" s="2"/>
      <c r="O156" s="2"/>
      <c r="P156" s="2"/>
      <c r="Q156" s="2"/>
      <c r="R156" s="4"/>
      <c r="S156" s="2"/>
      <c r="T156" s="2"/>
      <c r="U156" s="9"/>
      <c r="V156" s="2"/>
      <c r="W156" s="2"/>
      <c r="X156" s="2"/>
      <c r="Y156" s="2"/>
      <c r="Z156" s="2"/>
      <c r="AA156" s="10"/>
      <c r="AB156" s="39"/>
      <c r="AC156" s="39"/>
      <c r="AD156" s="39"/>
      <c r="AE156" s="39"/>
    </row>
    <row r="157" spans="1:31" s="40" customFormat="1" ht="10.5" customHeight="1" x14ac:dyDescent="0.25">
      <c r="A157" s="54"/>
      <c r="B157" s="4"/>
      <c r="C157" s="76"/>
      <c r="K157" s="2"/>
      <c r="L157" s="2"/>
      <c r="M157" s="4"/>
      <c r="N157" s="2"/>
      <c r="O157" s="2"/>
      <c r="P157" s="2"/>
      <c r="Q157" s="2"/>
      <c r="R157" s="4"/>
      <c r="S157" s="2"/>
      <c r="T157" s="2"/>
      <c r="U157" s="9"/>
      <c r="V157" s="2"/>
      <c r="W157" s="2"/>
      <c r="X157" s="2"/>
      <c r="Y157" s="2"/>
      <c r="Z157" s="2"/>
      <c r="AA157" s="10"/>
      <c r="AB157" s="39"/>
      <c r="AC157" s="39"/>
      <c r="AD157" s="39"/>
      <c r="AE157" s="39"/>
    </row>
    <row r="158" spans="1:31" s="40" customFormat="1" ht="10.5" customHeight="1" x14ac:dyDescent="0.25">
      <c r="A158" s="54"/>
      <c r="B158" s="4"/>
      <c r="C158" s="76"/>
      <c r="K158" s="2"/>
      <c r="L158" s="2"/>
      <c r="M158" s="4"/>
      <c r="N158" s="2"/>
      <c r="O158" s="2"/>
      <c r="P158" s="2"/>
      <c r="Q158" s="2"/>
      <c r="R158" s="4"/>
      <c r="S158" s="2"/>
      <c r="T158" s="2"/>
      <c r="U158" s="9"/>
      <c r="V158" s="2"/>
      <c r="W158" s="2"/>
      <c r="X158" s="2"/>
      <c r="Y158" s="2"/>
      <c r="Z158" s="2"/>
      <c r="AA158" s="10"/>
      <c r="AB158" s="39"/>
      <c r="AC158" s="39"/>
      <c r="AD158" s="39"/>
      <c r="AE158" s="39"/>
    </row>
    <row r="159" spans="1:31" s="40" customFormat="1" ht="10.5" customHeight="1" x14ac:dyDescent="0.25">
      <c r="A159" s="54"/>
      <c r="B159" s="4"/>
      <c r="C159" s="76"/>
      <c r="K159" s="2"/>
      <c r="L159" s="2"/>
      <c r="M159" s="4"/>
      <c r="N159" s="2"/>
      <c r="O159" s="2"/>
      <c r="P159" s="2"/>
      <c r="Q159" s="2"/>
      <c r="R159" s="4"/>
      <c r="S159" s="2"/>
      <c r="T159" s="2"/>
      <c r="U159" s="9"/>
      <c r="V159" s="2"/>
      <c r="W159" s="2"/>
      <c r="X159" s="2"/>
      <c r="Y159" s="2"/>
      <c r="Z159" s="2"/>
      <c r="AA159" s="10"/>
      <c r="AB159" s="39"/>
      <c r="AC159" s="39"/>
      <c r="AD159" s="39"/>
      <c r="AE159" s="39"/>
    </row>
    <row r="160" spans="1:31" s="40" customFormat="1" ht="10.5" customHeight="1" x14ac:dyDescent="0.25">
      <c r="A160" s="54"/>
      <c r="B160" s="4"/>
      <c r="C160" s="76"/>
      <c r="K160" s="2"/>
      <c r="L160" s="2"/>
      <c r="M160" s="4"/>
      <c r="N160" s="2"/>
      <c r="O160" s="2"/>
      <c r="P160" s="2"/>
      <c r="Q160" s="2"/>
      <c r="R160" s="4"/>
      <c r="S160" s="2"/>
      <c r="T160" s="2"/>
      <c r="U160" s="9"/>
      <c r="V160" s="2"/>
      <c r="W160" s="2"/>
      <c r="X160" s="2"/>
      <c r="Y160" s="2"/>
      <c r="Z160" s="2"/>
      <c r="AA160" s="10"/>
      <c r="AB160" s="39"/>
      <c r="AC160" s="39"/>
      <c r="AD160" s="39"/>
      <c r="AE160" s="39"/>
    </row>
    <row r="161" spans="1:31" s="40" customFormat="1" ht="10.5" customHeight="1" x14ac:dyDescent="0.25">
      <c r="A161" s="54"/>
      <c r="B161" s="4"/>
      <c r="C161" s="76"/>
      <c r="K161" s="2"/>
      <c r="L161" s="2"/>
      <c r="M161" s="4"/>
      <c r="N161" s="2"/>
      <c r="O161" s="2"/>
      <c r="P161" s="2"/>
      <c r="Q161" s="2"/>
      <c r="R161" s="4"/>
      <c r="S161" s="2"/>
      <c r="T161" s="2"/>
      <c r="U161" s="9"/>
      <c r="V161" s="2"/>
      <c r="W161" s="2"/>
      <c r="X161" s="2"/>
      <c r="Y161" s="2"/>
      <c r="Z161" s="2"/>
      <c r="AA161" s="10"/>
      <c r="AB161" s="39"/>
      <c r="AC161" s="39"/>
      <c r="AD161" s="39"/>
      <c r="AE161" s="39"/>
    </row>
    <row r="162" spans="1:31" s="40" customFormat="1" ht="10.5" customHeight="1" x14ac:dyDescent="0.25">
      <c r="A162" s="54"/>
      <c r="B162" s="4"/>
      <c r="C162" s="76"/>
      <c r="K162" s="2"/>
      <c r="L162" s="2"/>
      <c r="M162" s="4"/>
      <c r="N162" s="2"/>
      <c r="O162" s="2"/>
      <c r="P162" s="2"/>
      <c r="Q162" s="2"/>
      <c r="R162" s="4"/>
      <c r="S162" s="2"/>
      <c r="T162" s="2"/>
      <c r="U162" s="9"/>
      <c r="V162" s="2"/>
      <c r="W162" s="2"/>
      <c r="X162" s="2"/>
      <c r="Y162" s="2"/>
      <c r="Z162" s="2"/>
      <c r="AA162" s="10"/>
      <c r="AB162" s="39"/>
      <c r="AC162" s="39"/>
      <c r="AD162" s="39"/>
      <c r="AE162" s="39"/>
    </row>
    <row r="163" spans="1:31" s="40" customFormat="1" ht="10.5" customHeight="1" x14ac:dyDescent="0.25">
      <c r="A163" s="54"/>
      <c r="B163" s="4"/>
      <c r="C163" s="76"/>
      <c r="K163" s="2"/>
      <c r="L163" s="2"/>
      <c r="M163" s="4"/>
      <c r="N163" s="2"/>
      <c r="O163" s="2"/>
      <c r="P163" s="2"/>
      <c r="Q163" s="2"/>
      <c r="R163" s="4"/>
      <c r="S163" s="2"/>
      <c r="T163" s="2"/>
      <c r="U163" s="9"/>
      <c r="V163" s="2"/>
      <c r="W163" s="2"/>
      <c r="X163" s="2"/>
      <c r="Y163" s="2"/>
      <c r="Z163" s="2"/>
      <c r="AA163" s="10"/>
      <c r="AB163" s="39"/>
      <c r="AC163" s="39"/>
      <c r="AD163" s="39"/>
      <c r="AE163" s="39"/>
    </row>
    <row r="164" spans="1:31" s="40" customFormat="1" ht="10.5" customHeight="1" x14ac:dyDescent="0.25">
      <c r="A164" s="54"/>
      <c r="B164" s="4"/>
      <c r="C164" s="76"/>
      <c r="K164" s="2"/>
      <c r="L164" s="2"/>
      <c r="M164" s="4"/>
      <c r="N164" s="2"/>
      <c r="O164" s="2"/>
      <c r="P164" s="2"/>
      <c r="Q164" s="2"/>
      <c r="R164" s="4"/>
      <c r="S164" s="2"/>
      <c r="T164" s="2"/>
      <c r="U164" s="9"/>
      <c r="V164" s="2"/>
      <c r="W164" s="2"/>
      <c r="X164" s="2"/>
      <c r="Y164" s="2"/>
      <c r="Z164" s="2"/>
      <c r="AA164" s="10"/>
      <c r="AB164" s="39"/>
      <c r="AC164" s="39"/>
      <c r="AD164" s="39"/>
      <c r="AE164" s="39"/>
    </row>
    <row r="165" spans="1:31" s="40" customFormat="1" ht="10.5" customHeight="1" x14ac:dyDescent="0.25">
      <c r="A165" s="54"/>
      <c r="B165" s="4"/>
      <c r="C165" s="76"/>
      <c r="K165" s="2"/>
      <c r="L165" s="2"/>
      <c r="M165" s="4"/>
      <c r="N165" s="2"/>
      <c r="O165" s="2"/>
      <c r="P165" s="2"/>
      <c r="Q165" s="2"/>
      <c r="R165" s="4"/>
      <c r="S165" s="2"/>
      <c r="T165" s="2"/>
      <c r="U165" s="9"/>
      <c r="V165" s="2"/>
      <c r="W165" s="2"/>
      <c r="X165" s="2"/>
      <c r="Y165" s="2"/>
      <c r="Z165" s="2"/>
      <c r="AA165" s="10"/>
      <c r="AB165" s="39"/>
      <c r="AC165" s="39"/>
      <c r="AD165" s="39"/>
      <c r="AE165" s="39"/>
    </row>
    <row r="166" spans="1:31" s="40" customFormat="1" ht="10.5" customHeight="1" x14ac:dyDescent="0.25">
      <c r="A166" s="54"/>
      <c r="B166" s="4"/>
      <c r="C166" s="76"/>
      <c r="K166" s="2"/>
      <c r="L166" s="2"/>
      <c r="M166" s="4"/>
      <c r="N166" s="2"/>
      <c r="O166" s="2"/>
      <c r="P166" s="2"/>
      <c r="Q166" s="2"/>
      <c r="R166" s="4"/>
      <c r="S166" s="2"/>
      <c r="T166" s="2"/>
      <c r="U166" s="9"/>
      <c r="V166" s="2"/>
      <c r="W166" s="2"/>
      <c r="X166" s="2"/>
      <c r="Y166" s="2"/>
      <c r="Z166" s="2"/>
      <c r="AA166" s="10"/>
      <c r="AB166" s="39"/>
      <c r="AC166" s="39"/>
      <c r="AD166" s="39"/>
      <c r="AE166" s="39"/>
    </row>
    <row r="167" spans="1:31" s="40" customFormat="1" ht="10.5" customHeight="1" x14ac:dyDescent="0.25">
      <c r="A167" s="54"/>
      <c r="B167" s="4"/>
      <c r="C167" s="76"/>
      <c r="K167" s="2"/>
      <c r="L167" s="2"/>
      <c r="M167" s="4"/>
      <c r="N167" s="2"/>
      <c r="O167" s="2"/>
      <c r="P167" s="2"/>
      <c r="Q167" s="2"/>
      <c r="R167" s="4"/>
      <c r="S167" s="2"/>
      <c r="T167" s="2"/>
      <c r="U167" s="9"/>
      <c r="V167" s="2"/>
      <c r="W167" s="2"/>
      <c r="X167" s="2"/>
      <c r="Y167" s="2"/>
      <c r="Z167" s="2"/>
      <c r="AA167" s="10"/>
      <c r="AB167" s="39"/>
      <c r="AC167" s="39"/>
      <c r="AD167" s="39"/>
      <c r="AE167" s="39"/>
    </row>
    <row r="168" spans="1:31" s="40" customFormat="1" ht="10.5" customHeight="1" x14ac:dyDescent="0.25">
      <c r="A168" s="54"/>
      <c r="B168" s="4"/>
      <c r="C168" s="76"/>
      <c r="K168" s="2"/>
      <c r="L168" s="2"/>
      <c r="M168" s="4"/>
      <c r="N168" s="2"/>
      <c r="O168" s="2"/>
      <c r="P168" s="2"/>
      <c r="Q168" s="2"/>
      <c r="R168" s="4"/>
      <c r="S168" s="2"/>
      <c r="T168" s="2"/>
      <c r="U168" s="9"/>
      <c r="V168" s="2"/>
      <c r="W168" s="2"/>
      <c r="X168" s="2"/>
      <c r="Y168" s="2"/>
      <c r="Z168" s="2"/>
      <c r="AA168" s="10"/>
      <c r="AB168" s="39"/>
      <c r="AC168" s="39"/>
      <c r="AD168" s="39"/>
      <c r="AE168" s="39"/>
    </row>
    <row r="169" spans="1:31" s="40" customFormat="1" ht="10.5" customHeight="1" x14ac:dyDescent="0.25">
      <c r="A169" s="54"/>
      <c r="B169" s="4"/>
      <c r="C169" s="76"/>
      <c r="K169" s="2"/>
      <c r="L169" s="2"/>
      <c r="M169" s="4"/>
      <c r="N169" s="2"/>
      <c r="O169" s="2"/>
      <c r="P169" s="2"/>
      <c r="Q169" s="2"/>
      <c r="R169" s="4"/>
      <c r="S169" s="2"/>
      <c r="T169" s="2"/>
      <c r="U169" s="9"/>
      <c r="V169" s="2"/>
      <c r="W169" s="2"/>
      <c r="X169" s="2"/>
      <c r="Y169" s="2"/>
      <c r="Z169" s="2"/>
      <c r="AA169" s="10"/>
      <c r="AB169" s="39"/>
      <c r="AC169" s="39"/>
      <c r="AD169" s="39"/>
      <c r="AE169" s="39"/>
    </row>
    <row r="170" spans="1:31" s="40" customFormat="1" ht="10.5" customHeight="1" x14ac:dyDescent="0.25">
      <c r="A170" s="54"/>
      <c r="B170" s="4"/>
      <c r="C170" s="76"/>
      <c r="K170" s="2"/>
      <c r="L170" s="2"/>
      <c r="M170" s="4"/>
      <c r="N170" s="2"/>
      <c r="O170" s="2"/>
      <c r="P170" s="2"/>
      <c r="Q170" s="2"/>
      <c r="R170" s="4"/>
      <c r="S170" s="2"/>
      <c r="T170" s="2"/>
      <c r="U170" s="9"/>
      <c r="V170" s="2"/>
      <c r="W170" s="2"/>
      <c r="X170" s="2"/>
      <c r="Y170" s="2"/>
      <c r="Z170" s="2"/>
      <c r="AA170" s="10"/>
      <c r="AB170" s="39"/>
      <c r="AC170" s="39"/>
      <c r="AD170" s="39"/>
      <c r="AE170" s="39"/>
    </row>
    <row r="171" spans="1:31" s="40" customFormat="1" ht="10.5" customHeight="1" x14ac:dyDescent="0.25">
      <c r="A171" s="54"/>
      <c r="B171" s="4"/>
      <c r="C171" s="76"/>
      <c r="K171" s="2"/>
      <c r="L171" s="2"/>
      <c r="M171" s="4"/>
      <c r="N171" s="2"/>
      <c r="O171" s="2"/>
      <c r="P171" s="2"/>
      <c r="Q171" s="2"/>
      <c r="R171" s="4"/>
      <c r="S171" s="2"/>
      <c r="T171" s="2"/>
      <c r="U171" s="9"/>
      <c r="V171" s="2"/>
      <c r="W171" s="2"/>
      <c r="X171" s="2"/>
      <c r="Y171" s="2"/>
      <c r="Z171" s="2"/>
      <c r="AA171" s="10"/>
      <c r="AB171" s="39"/>
      <c r="AC171" s="39"/>
      <c r="AD171" s="39"/>
      <c r="AE171" s="39"/>
    </row>
    <row r="172" spans="1:31" s="40" customFormat="1" ht="10.5" customHeight="1" x14ac:dyDescent="0.25">
      <c r="A172" s="54"/>
      <c r="B172" s="4"/>
      <c r="C172" s="76"/>
      <c r="K172" s="2"/>
      <c r="L172" s="2"/>
      <c r="M172" s="4"/>
      <c r="N172" s="2"/>
      <c r="O172" s="2"/>
      <c r="P172" s="2"/>
      <c r="Q172" s="2"/>
      <c r="R172" s="4"/>
      <c r="S172" s="2"/>
      <c r="T172" s="2"/>
      <c r="U172" s="9"/>
      <c r="V172" s="2"/>
      <c r="W172" s="2"/>
      <c r="X172" s="2"/>
      <c r="Y172" s="2"/>
      <c r="Z172" s="2"/>
      <c r="AA172" s="10"/>
      <c r="AB172" s="39"/>
      <c r="AC172" s="39"/>
      <c r="AD172" s="39"/>
      <c r="AE172" s="39"/>
    </row>
    <row r="173" spans="1:31" s="40" customFormat="1" ht="10.5" customHeight="1" x14ac:dyDescent="0.25">
      <c r="A173" s="54"/>
      <c r="B173" s="4"/>
      <c r="C173" s="76"/>
      <c r="K173" s="2"/>
      <c r="L173" s="2"/>
      <c r="M173" s="4"/>
      <c r="N173" s="2"/>
      <c r="O173" s="2"/>
      <c r="P173" s="2"/>
      <c r="Q173" s="2"/>
      <c r="R173" s="4"/>
      <c r="S173" s="2"/>
      <c r="T173" s="2"/>
      <c r="U173" s="9"/>
      <c r="V173" s="2"/>
      <c r="W173" s="2"/>
      <c r="X173" s="2"/>
      <c r="Y173" s="2"/>
      <c r="Z173" s="2"/>
      <c r="AA173" s="10"/>
      <c r="AB173" s="39"/>
      <c r="AC173" s="39"/>
      <c r="AD173" s="39"/>
      <c r="AE173" s="39"/>
    </row>
    <row r="174" spans="1:31" s="40" customFormat="1" ht="10.5" customHeight="1" x14ac:dyDescent="0.25">
      <c r="A174" s="54"/>
      <c r="B174" s="4"/>
      <c r="C174" s="76"/>
      <c r="K174" s="2"/>
      <c r="L174" s="2"/>
      <c r="M174" s="4"/>
      <c r="N174" s="2"/>
      <c r="O174" s="2"/>
      <c r="P174" s="2"/>
      <c r="Q174" s="2"/>
      <c r="R174" s="4"/>
      <c r="S174" s="2"/>
      <c r="T174" s="2"/>
      <c r="U174" s="9"/>
      <c r="V174" s="2"/>
      <c r="W174" s="2"/>
      <c r="X174" s="2"/>
      <c r="Y174" s="2"/>
      <c r="Z174" s="2"/>
      <c r="AA174" s="10"/>
      <c r="AB174" s="39"/>
      <c r="AC174" s="39"/>
      <c r="AD174" s="39"/>
      <c r="AE174" s="39"/>
    </row>
    <row r="175" spans="1:31" s="40" customFormat="1" ht="10.5" customHeight="1" x14ac:dyDescent="0.25">
      <c r="A175" s="54"/>
      <c r="B175" s="4"/>
      <c r="C175" s="76"/>
      <c r="K175" s="2"/>
      <c r="L175" s="2"/>
      <c r="M175" s="4"/>
      <c r="N175" s="2"/>
      <c r="O175" s="2"/>
      <c r="P175" s="2"/>
      <c r="Q175" s="2"/>
      <c r="R175" s="4"/>
      <c r="S175" s="2"/>
      <c r="T175" s="2"/>
      <c r="U175" s="9"/>
      <c r="V175" s="2"/>
      <c r="W175" s="2"/>
      <c r="X175" s="2"/>
      <c r="Y175" s="2"/>
      <c r="Z175" s="2"/>
      <c r="AA175" s="10"/>
      <c r="AB175" s="39"/>
      <c r="AC175" s="39"/>
      <c r="AD175" s="39"/>
      <c r="AE175" s="39"/>
    </row>
    <row r="176" spans="1:31" s="40" customFormat="1" ht="10.5" customHeight="1" x14ac:dyDescent="0.25">
      <c r="A176" s="54"/>
      <c r="B176" s="4"/>
      <c r="C176" s="76"/>
      <c r="K176" s="2"/>
      <c r="L176" s="2"/>
      <c r="M176" s="4"/>
      <c r="N176" s="2"/>
      <c r="O176" s="2"/>
      <c r="P176" s="2"/>
      <c r="Q176" s="2"/>
      <c r="R176" s="4"/>
      <c r="S176" s="2"/>
      <c r="T176" s="2"/>
      <c r="U176" s="9"/>
      <c r="V176" s="2"/>
      <c r="W176" s="2"/>
      <c r="X176" s="2"/>
      <c r="Y176" s="2"/>
      <c r="Z176" s="2"/>
      <c r="AA176" s="10"/>
      <c r="AB176" s="39"/>
      <c r="AC176" s="39"/>
      <c r="AD176" s="39"/>
      <c r="AE176" s="39"/>
    </row>
    <row r="177" spans="1:31" s="40" customFormat="1" ht="10.5" customHeight="1" x14ac:dyDescent="0.25">
      <c r="A177" s="54"/>
      <c r="B177" s="4"/>
      <c r="C177" s="76"/>
      <c r="K177" s="2"/>
      <c r="L177" s="2"/>
      <c r="M177" s="4"/>
      <c r="N177" s="2"/>
      <c r="O177" s="2"/>
      <c r="P177" s="2"/>
      <c r="Q177" s="2"/>
      <c r="R177" s="4"/>
      <c r="S177" s="2"/>
      <c r="T177" s="2"/>
      <c r="U177" s="9"/>
      <c r="V177" s="2"/>
      <c r="W177" s="2"/>
      <c r="X177" s="2"/>
      <c r="Y177" s="2"/>
      <c r="Z177" s="2"/>
      <c r="AA177" s="10"/>
      <c r="AB177" s="39"/>
      <c r="AC177" s="39"/>
      <c r="AD177" s="39"/>
      <c r="AE177" s="39"/>
    </row>
    <row r="178" spans="1:31" s="40" customFormat="1" ht="10.5" customHeight="1" x14ac:dyDescent="0.25">
      <c r="A178" s="54"/>
      <c r="B178" s="4"/>
      <c r="C178" s="76"/>
      <c r="K178" s="2"/>
      <c r="L178" s="2"/>
      <c r="M178" s="4"/>
      <c r="N178" s="2"/>
      <c r="O178" s="2"/>
      <c r="P178" s="2"/>
      <c r="Q178" s="2"/>
      <c r="R178" s="4"/>
      <c r="S178" s="2"/>
      <c r="T178" s="2"/>
      <c r="U178" s="9"/>
      <c r="V178" s="2"/>
      <c r="W178" s="2"/>
      <c r="X178" s="2"/>
      <c r="Y178" s="2"/>
      <c r="Z178" s="2"/>
      <c r="AA178" s="10"/>
      <c r="AB178" s="39"/>
      <c r="AC178" s="39"/>
      <c r="AD178" s="39"/>
      <c r="AE178" s="39"/>
    </row>
    <row r="179" spans="1:31" s="40" customFormat="1" ht="10.5" customHeight="1" x14ac:dyDescent="0.25">
      <c r="A179" s="54"/>
      <c r="B179" s="4"/>
      <c r="C179" s="76"/>
      <c r="K179" s="2"/>
      <c r="L179" s="2"/>
      <c r="M179" s="4"/>
      <c r="N179" s="2"/>
      <c r="O179" s="2"/>
      <c r="P179" s="2"/>
      <c r="Q179" s="2"/>
      <c r="R179" s="4"/>
      <c r="S179" s="2"/>
      <c r="T179" s="2"/>
      <c r="U179" s="9"/>
      <c r="V179" s="2"/>
      <c r="W179" s="2"/>
      <c r="X179" s="2"/>
      <c r="Y179" s="2"/>
      <c r="Z179" s="2"/>
      <c r="AA179" s="10"/>
      <c r="AB179" s="39"/>
      <c r="AC179" s="39"/>
      <c r="AD179" s="39"/>
      <c r="AE179" s="39"/>
    </row>
    <row r="180" spans="1:31" s="40" customFormat="1" ht="10.5" customHeight="1" x14ac:dyDescent="0.25">
      <c r="A180" s="54"/>
      <c r="B180" s="4"/>
      <c r="C180" s="76"/>
      <c r="K180" s="2"/>
      <c r="L180" s="2"/>
      <c r="M180" s="4"/>
      <c r="N180" s="2"/>
      <c r="O180" s="2"/>
      <c r="P180" s="2"/>
      <c r="Q180" s="2"/>
      <c r="R180" s="4"/>
      <c r="S180" s="2"/>
      <c r="T180" s="2"/>
      <c r="U180" s="9"/>
      <c r="V180" s="2"/>
      <c r="W180" s="2"/>
      <c r="X180" s="2"/>
      <c r="Y180" s="2"/>
      <c r="Z180" s="2"/>
      <c r="AA180" s="10"/>
      <c r="AB180" s="39"/>
      <c r="AC180" s="39"/>
      <c r="AD180" s="39"/>
      <c r="AE180" s="39"/>
    </row>
    <row r="181" spans="1:31" s="40" customFormat="1" ht="10.5" customHeight="1" x14ac:dyDescent="0.25">
      <c r="A181" s="54"/>
      <c r="B181" s="4"/>
      <c r="C181" s="76"/>
      <c r="K181" s="2"/>
      <c r="L181" s="2"/>
      <c r="M181" s="4"/>
      <c r="N181" s="2"/>
      <c r="O181" s="2"/>
      <c r="P181" s="2"/>
      <c r="Q181" s="2"/>
      <c r="R181" s="4"/>
      <c r="S181" s="2"/>
      <c r="T181" s="2"/>
      <c r="U181" s="9"/>
      <c r="V181" s="2"/>
      <c r="W181" s="2"/>
      <c r="X181" s="2"/>
      <c r="Y181" s="2"/>
      <c r="Z181" s="2"/>
      <c r="AA181" s="10"/>
      <c r="AB181" s="39"/>
      <c r="AC181" s="39"/>
      <c r="AD181" s="39"/>
      <c r="AE181" s="39"/>
    </row>
    <row r="182" spans="1:31" s="40" customFormat="1" ht="10.5" customHeight="1" x14ac:dyDescent="0.25">
      <c r="A182" s="54"/>
      <c r="B182" s="4"/>
      <c r="C182" s="76"/>
      <c r="K182" s="2"/>
      <c r="L182" s="2"/>
      <c r="M182" s="4"/>
      <c r="N182" s="2"/>
      <c r="O182" s="2"/>
      <c r="P182" s="2"/>
      <c r="Q182" s="2"/>
      <c r="R182" s="4"/>
      <c r="S182" s="2"/>
      <c r="T182" s="2"/>
      <c r="U182" s="9"/>
      <c r="V182" s="2"/>
      <c r="W182" s="2"/>
      <c r="X182" s="2"/>
      <c r="Y182" s="2"/>
      <c r="Z182" s="2"/>
      <c r="AA182" s="10"/>
      <c r="AB182" s="39"/>
      <c r="AC182" s="39"/>
      <c r="AD182" s="39"/>
      <c r="AE182" s="39"/>
    </row>
    <row r="183" spans="1:31" s="40" customFormat="1" ht="10.5" customHeight="1" x14ac:dyDescent="0.25">
      <c r="A183" s="54"/>
      <c r="B183" s="4"/>
      <c r="C183" s="76"/>
      <c r="K183" s="2"/>
      <c r="L183" s="2"/>
      <c r="M183" s="4"/>
      <c r="N183" s="2"/>
      <c r="O183" s="2"/>
      <c r="P183" s="2"/>
      <c r="Q183" s="2"/>
      <c r="R183" s="4"/>
      <c r="S183" s="2"/>
      <c r="T183" s="2"/>
      <c r="U183" s="9"/>
      <c r="V183" s="2"/>
      <c r="W183" s="2"/>
      <c r="X183" s="2"/>
      <c r="Y183" s="2"/>
      <c r="Z183" s="2"/>
      <c r="AA183" s="10"/>
      <c r="AB183" s="39"/>
      <c r="AC183" s="39"/>
      <c r="AD183" s="39"/>
      <c r="AE183" s="39"/>
    </row>
    <row r="184" spans="1:31" s="40" customFormat="1" ht="10.5" customHeight="1" x14ac:dyDescent="0.25">
      <c r="A184" s="54"/>
      <c r="B184" s="4"/>
      <c r="C184" s="76"/>
      <c r="K184" s="2"/>
      <c r="L184" s="2"/>
      <c r="M184" s="4"/>
      <c r="N184" s="2"/>
      <c r="O184" s="2"/>
      <c r="P184" s="2"/>
      <c r="Q184" s="2"/>
      <c r="R184" s="4"/>
      <c r="S184" s="2"/>
      <c r="T184" s="2"/>
      <c r="U184" s="9"/>
      <c r="V184" s="2"/>
      <c r="W184" s="2"/>
      <c r="X184" s="2"/>
      <c r="Y184" s="2"/>
      <c r="Z184" s="2"/>
      <c r="AA184" s="10"/>
      <c r="AB184" s="39"/>
      <c r="AC184" s="39"/>
      <c r="AD184" s="39"/>
      <c r="AE184" s="39"/>
    </row>
    <row r="185" spans="1:31" s="40" customFormat="1" ht="10.5" customHeight="1" x14ac:dyDescent="0.25">
      <c r="A185" s="54"/>
      <c r="B185" s="4"/>
      <c r="C185" s="76"/>
      <c r="K185" s="2"/>
      <c r="L185" s="2"/>
      <c r="M185" s="4"/>
      <c r="N185" s="2"/>
      <c r="O185" s="2"/>
      <c r="P185" s="2"/>
      <c r="Q185" s="2"/>
      <c r="R185" s="4"/>
      <c r="S185" s="2"/>
      <c r="T185" s="2"/>
      <c r="U185" s="9"/>
      <c r="V185" s="2"/>
      <c r="W185" s="2"/>
      <c r="X185" s="2"/>
      <c r="Y185" s="2"/>
      <c r="Z185" s="2"/>
      <c r="AA185" s="10"/>
      <c r="AB185" s="39"/>
      <c r="AC185" s="39"/>
      <c r="AD185" s="39"/>
      <c r="AE185" s="39"/>
    </row>
    <row r="186" spans="1:31" s="40" customFormat="1" ht="10.5" customHeight="1" x14ac:dyDescent="0.25">
      <c r="A186" s="54"/>
      <c r="B186" s="4"/>
      <c r="C186" s="76"/>
      <c r="K186" s="2"/>
      <c r="L186" s="2"/>
      <c r="M186" s="4"/>
      <c r="N186" s="2"/>
      <c r="O186" s="2"/>
      <c r="P186" s="2"/>
      <c r="Q186" s="2"/>
      <c r="R186" s="4"/>
      <c r="S186" s="2"/>
      <c r="T186" s="2"/>
      <c r="U186" s="9"/>
      <c r="V186" s="2"/>
      <c r="W186" s="2"/>
      <c r="X186" s="2"/>
      <c r="Y186" s="2"/>
      <c r="Z186" s="2"/>
      <c r="AA186" s="10"/>
      <c r="AB186" s="39"/>
      <c r="AC186" s="39"/>
      <c r="AD186" s="39"/>
      <c r="AE186" s="39"/>
    </row>
    <row r="187" spans="1:31" s="40" customFormat="1" ht="10.5" customHeight="1" x14ac:dyDescent="0.25">
      <c r="A187" s="54"/>
      <c r="B187" s="4"/>
      <c r="C187" s="76"/>
      <c r="K187" s="2"/>
      <c r="L187" s="2"/>
      <c r="M187" s="4"/>
      <c r="N187" s="2"/>
      <c r="O187" s="2"/>
      <c r="P187" s="2"/>
      <c r="Q187" s="2"/>
      <c r="R187" s="4"/>
      <c r="S187" s="2"/>
      <c r="T187" s="2"/>
      <c r="U187" s="9"/>
      <c r="V187" s="2"/>
      <c r="W187" s="2"/>
      <c r="X187" s="2"/>
      <c r="Y187" s="2"/>
      <c r="Z187" s="2"/>
      <c r="AA187" s="10"/>
      <c r="AB187" s="39"/>
      <c r="AC187" s="39"/>
      <c r="AD187" s="39"/>
      <c r="AE187" s="39"/>
    </row>
    <row r="188" spans="1:31" s="40" customFormat="1" ht="10.5" customHeight="1" x14ac:dyDescent="0.25">
      <c r="A188" s="54"/>
      <c r="B188" s="4"/>
      <c r="C188" s="76"/>
      <c r="K188" s="2"/>
      <c r="L188" s="2"/>
      <c r="M188" s="4"/>
      <c r="N188" s="2"/>
      <c r="O188" s="2"/>
      <c r="P188" s="2"/>
      <c r="Q188" s="2"/>
      <c r="R188" s="4"/>
      <c r="S188" s="2"/>
      <c r="T188" s="2"/>
      <c r="U188" s="9"/>
      <c r="V188" s="2"/>
      <c r="W188" s="2"/>
      <c r="X188" s="2"/>
      <c r="Y188" s="2"/>
      <c r="Z188" s="2"/>
      <c r="AA188" s="10"/>
      <c r="AB188" s="39"/>
      <c r="AC188" s="39"/>
      <c r="AD188" s="39"/>
      <c r="AE188" s="39"/>
    </row>
    <row r="189" spans="1:31" s="40" customFormat="1" ht="10.5" customHeight="1" x14ac:dyDescent="0.25">
      <c r="A189" s="54"/>
      <c r="B189" s="4"/>
      <c r="C189" s="76"/>
      <c r="K189" s="2"/>
      <c r="L189" s="2"/>
      <c r="M189" s="4"/>
      <c r="N189" s="2"/>
      <c r="O189" s="2"/>
      <c r="P189" s="2"/>
      <c r="Q189" s="2"/>
      <c r="R189" s="4"/>
      <c r="S189" s="2"/>
      <c r="T189" s="2"/>
      <c r="U189" s="9"/>
      <c r="V189" s="2"/>
      <c r="W189" s="2"/>
      <c r="X189" s="2"/>
      <c r="Y189" s="2"/>
      <c r="Z189" s="2"/>
      <c r="AA189" s="10"/>
      <c r="AB189" s="39"/>
      <c r="AC189" s="39"/>
      <c r="AD189" s="39"/>
      <c r="AE189" s="39"/>
    </row>
    <row r="190" spans="1:31" s="40" customFormat="1" ht="10.5" customHeight="1" x14ac:dyDescent="0.25">
      <c r="A190" s="54"/>
      <c r="B190" s="4"/>
      <c r="C190" s="76"/>
      <c r="K190" s="2"/>
      <c r="L190" s="2"/>
      <c r="M190" s="4"/>
      <c r="N190" s="2"/>
      <c r="O190" s="2"/>
      <c r="P190" s="2"/>
      <c r="Q190" s="2"/>
      <c r="R190" s="4"/>
      <c r="S190" s="2"/>
      <c r="T190" s="2"/>
      <c r="U190" s="9"/>
      <c r="V190" s="2"/>
      <c r="W190" s="2"/>
      <c r="X190" s="2"/>
      <c r="Y190" s="2"/>
      <c r="Z190" s="2"/>
      <c r="AA190" s="10"/>
      <c r="AB190" s="39"/>
      <c r="AC190" s="39"/>
      <c r="AD190" s="39"/>
      <c r="AE190" s="39"/>
    </row>
    <row r="191" spans="1:31" s="40" customFormat="1" ht="10.5" customHeight="1" x14ac:dyDescent="0.25">
      <c r="A191" s="54"/>
      <c r="B191" s="4"/>
      <c r="C191" s="76"/>
      <c r="K191" s="2"/>
      <c r="L191" s="2"/>
      <c r="M191" s="4"/>
      <c r="N191" s="2"/>
      <c r="O191" s="2"/>
      <c r="P191" s="2"/>
      <c r="Q191" s="2"/>
      <c r="R191" s="4"/>
      <c r="S191" s="2"/>
      <c r="T191" s="2"/>
      <c r="U191" s="9"/>
      <c r="V191" s="2"/>
      <c r="W191" s="2"/>
      <c r="X191" s="2"/>
      <c r="Y191" s="2"/>
      <c r="Z191" s="2"/>
      <c r="AA191" s="10"/>
      <c r="AB191" s="39"/>
      <c r="AC191" s="39"/>
      <c r="AD191" s="39"/>
      <c r="AE191" s="39"/>
    </row>
    <row r="192" spans="1:31" s="40" customFormat="1" ht="10.5" customHeight="1" x14ac:dyDescent="0.25">
      <c r="A192" s="54"/>
      <c r="B192" s="4"/>
      <c r="C192" s="76"/>
      <c r="K192" s="2"/>
      <c r="L192" s="2"/>
      <c r="M192" s="4"/>
      <c r="N192" s="2"/>
      <c r="O192" s="2"/>
      <c r="P192" s="2"/>
      <c r="Q192" s="2"/>
      <c r="R192" s="4"/>
      <c r="S192" s="2"/>
      <c r="T192" s="2"/>
      <c r="U192" s="9"/>
      <c r="V192" s="2"/>
      <c r="W192" s="2"/>
      <c r="X192" s="2"/>
      <c r="Y192" s="2"/>
      <c r="Z192" s="2"/>
      <c r="AA192" s="10"/>
      <c r="AB192" s="39"/>
      <c r="AC192" s="39"/>
      <c r="AD192" s="39"/>
      <c r="AE192" s="39"/>
    </row>
    <row r="193" spans="1:31" s="40" customFormat="1" ht="10.5" customHeight="1" x14ac:dyDescent="0.25">
      <c r="A193" s="54"/>
      <c r="B193" s="4"/>
      <c r="C193" s="76"/>
      <c r="K193" s="2"/>
      <c r="L193" s="2"/>
      <c r="M193" s="4"/>
      <c r="N193" s="2"/>
      <c r="O193" s="2"/>
      <c r="P193" s="2"/>
      <c r="Q193" s="2"/>
      <c r="R193" s="4"/>
      <c r="S193" s="2"/>
      <c r="T193" s="2"/>
      <c r="U193" s="9"/>
      <c r="V193" s="2"/>
      <c r="W193" s="2"/>
      <c r="X193" s="2"/>
      <c r="Y193" s="2"/>
      <c r="Z193" s="2"/>
      <c r="AA193" s="10"/>
      <c r="AB193" s="39"/>
      <c r="AC193" s="39"/>
      <c r="AD193" s="39"/>
      <c r="AE193" s="39"/>
    </row>
    <row r="194" spans="1:31" s="40" customFormat="1" ht="10.5" customHeight="1" x14ac:dyDescent="0.25">
      <c r="A194" s="54"/>
      <c r="B194" s="4"/>
      <c r="C194" s="76"/>
      <c r="K194" s="2"/>
      <c r="L194" s="2"/>
      <c r="M194" s="4"/>
      <c r="N194" s="2"/>
      <c r="O194" s="2"/>
      <c r="P194" s="2"/>
      <c r="Q194" s="2"/>
      <c r="R194" s="4"/>
      <c r="S194" s="2"/>
      <c r="T194" s="2"/>
      <c r="U194" s="9"/>
      <c r="V194" s="2"/>
      <c r="W194" s="2"/>
      <c r="X194" s="2"/>
      <c r="Y194" s="2"/>
      <c r="Z194" s="2"/>
      <c r="AA194" s="10"/>
      <c r="AB194" s="39"/>
      <c r="AC194" s="39"/>
      <c r="AD194" s="39"/>
      <c r="AE194" s="39"/>
    </row>
    <row r="195" spans="1:31" s="40" customFormat="1" ht="10.5" customHeight="1" x14ac:dyDescent="0.25">
      <c r="A195" s="54"/>
      <c r="B195" s="4"/>
      <c r="C195" s="76"/>
      <c r="K195" s="2"/>
      <c r="L195" s="2"/>
      <c r="M195" s="4"/>
      <c r="N195" s="2"/>
      <c r="O195" s="2"/>
      <c r="P195" s="2"/>
      <c r="Q195" s="2"/>
      <c r="R195" s="4"/>
      <c r="S195" s="2"/>
      <c r="T195" s="2"/>
      <c r="U195" s="9"/>
      <c r="V195" s="2"/>
      <c r="W195" s="2"/>
      <c r="X195" s="2"/>
      <c r="Y195" s="2"/>
      <c r="Z195" s="2"/>
      <c r="AA195" s="10"/>
      <c r="AB195" s="39"/>
      <c r="AC195" s="39"/>
      <c r="AD195" s="39"/>
      <c r="AE195" s="39"/>
    </row>
    <row r="196" spans="1:31" s="40" customFormat="1" ht="10.5" customHeight="1" x14ac:dyDescent="0.25">
      <c r="A196" s="54"/>
      <c r="B196" s="4"/>
      <c r="C196" s="76"/>
      <c r="K196" s="2"/>
      <c r="L196" s="2"/>
      <c r="M196" s="4"/>
      <c r="N196" s="2"/>
      <c r="O196" s="2"/>
      <c r="P196" s="2"/>
      <c r="Q196" s="2"/>
      <c r="R196" s="4"/>
      <c r="S196" s="2"/>
      <c r="T196" s="2"/>
      <c r="U196" s="9"/>
      <c r="V196" s="2"/>
      <c r="W196" s="2"/>
      <c r="X196" s="2"/>
      <c r="Y196" s="2"/>
      <c r="Z196" s="2"/>
      <c r="AA196" s="10"/>
      <c r="AB196" s="39"/>
      <c r="AC196" s="39"/>
      <c r="AD196" s="39"/>
      <c r="AE196" s="39"/>
    </row>
    <row r="197" spans="1:31" s="40" customFormat="1" ht="10.5" customHeight="1" x14ac:dyDescent="0.25">
      <c r="A197" s="54"/>
      <c r="B197" s="4"/>
      <c r="C197" s="76"/>
      <c r="K197" s="2"/>
      <c r="L197" s="2"/>
      <c r="M197" s="4"/>
      <c r="N197" s="2"/>
      <c r="O197" s="2"/>
      <c r="P197" s="2"/>
      <c r="Q197" s="2"/>
      <c r="R197" s="4"/>
      <c r="S197" s="2"/>
      <c r="T197" s="2"/>
      <c r="U197" s="9"/>
      <c r="V197" s="2"/>
      <c r="W197" s="2"/>
      <c r="X197" s="2"/>
      <c r="Y197" s="2"/>
      <c r="Z197" s="2"/>
      <c r="AA197" s="10"/>
      <c r="AB197" s="39"/>
      <c r="AC197" s="39"/>
      <c r="AD197" s="39"/>
      <c r="AE197" s="39"/>
    </row>
    <row r="198" spans="1:31" s="40" customFormat="1" ht="10.5" customHeight="1" x14ac:dyDescent="0.25">
      <c r="A198" s="54"/>
      <c r="B198" s="4"/>
      <c r="C198" s="76"/>
      <c r="K198" s="2"/>
      <c r="L198" s="2"/>
      <c r="M198" s="4"/>
      <c r="N198" s="2"/>
      <c r="O198" s="2"/>
      <c r="P198" s="2"/>
      <c r="Q198" s="2"/>
      <c r="R198" s="4"/>
      <c r="S198" s="2"/>
      <c r="T198" s="2"/>
      <c r="U198" s="9"/>
      <c r="V198" s="2"/>
      <c r="W198" s="2"/>
      <c r="X198" s="2"/>
      <c r="Y198" s="2"/>
      <c r="Z198" s="2"/>
      <c r="AA198" s="10"/>
      <c r="AB198" s="39"/>
      <c r="AC198" s="39"/>
      <c r="AD198" s="39"/>
      <c r="AE198" s="39"/>
    </row>
    <row r="199" spans="1:31" s="40" customFormat="1" ht="10.5" customHeight="1" x14ac:dyDescent="0.25">
      <c r="A199" s="54"/>
      <c r="B199" s="4"/>
      <c r="C199" s="76"/>
      <c r="K199" s="2"/>
      <c r="L199" s="2"/>
      <c r="M199" s="4"/>
      <c r="N199" s="2"/>
      <c r="O199" s="2"/>
      <c r="P199" s="2"/>
      <c r="Q199" s="2"/>
      <c r="R199" s="4"/>
      <c r="S199" s="2"/>
      <c r="T199" s="2"/>
      <c r="U199" s="9"/>
      <c r="V199" s="2"/>
      <c r="W199" s="2"/>
      <c r="X199" s="2"/>
      <c r="Y199" s="2"/>
      <c r="Z199" s="2"/>
      <c r="AA199" s="10"/>
      <c r="AB199" s="39"/>
      <c r="AC199" s="39"/>
      <c r="AD199" s="39"/>
      <c r="AE199" s="39"/>
    </row>
    <row r="200" spans="1:31" s="40" customFormat="1" ht="10.5" customHeight="1" x14ac:dyDescent="0.25">
      <c r="A200" s="54"/>
      <c r="B200" s="4"/>
      <c r="C200" s="76"/>
      <c r="K200" s="2"/>
      <c r="L200" s="2"/>
      <c r="M200" s="4"/>
      <c r="N200" s="2"/>
      <c r="O200" s="2"/>
      <c r="P200" s="2"/>
      <c r="Q200" s="2"/>
      <c r="R200" s="4"/>
      <c r="S200" s="2"/>
      <c r="T200" s="2"/>
      <c r="U200" s="9"/>
      <c r="V200" s="2"/>
      <c r="W200" s="2"/>
      <c r="X200" s="2"/>
      <c r="Y200" s="2"/>
      <c r="Z200" s="2"/>
      <c r="AA200" s="10"/>
      <c r="AB200" s="39"/>
      <c r="AC200" s="39"/>
      <c r="AD200" s="39"/>
      <c r="AE200" s="39"/>
    </row>
    <row r="201" spans="1:31" s="40" customFormat="1" ht="10.5" customHeight="1" x14ac:dyDescent="0.25">
      <c r="A201" s="54"/>
      <c r="B201" s="4"/>
      <c r="C201" s="76"/>
      <c r="K201" s="2"/>
      <c r="L201" s="2"/>
      <c r="M201" s="4"/>
      <c r="N201" s="2"/>
      <c r="O201" s="2"/>
      <c r="P201" s="2"/>
      <c r="Q201" s="2"/>
      <c r="R201" s="4"/>
      <c r="S201" s="2"/>
      <c r="T201" s="2"/>
      <c r="U201" s="9"/>
      <c r="V201" s="2"/>
      <c r="W201" s="2"/>
      <c r="X201" s="2"/>
      <c r="Y201" s="2"/>
      <c r="Z201" s="2"/>
      <c r="AA201" s="10"/>
      <c r="AB201" s="39"/>
      <c r="AC201" s="39"/>
      <c r="AD201" s="39"/>
      <c r="AE201" s="39"/>
    </row>
    <row r="202" spans="1:31" s="40" customFormat="1" ht="10.5" customHeight="1" x14ac:dyDescent="0.25">
      <c r="A202" s="54"/>
      <c r="B202" s="4"/>
      <c r="C202" s="76"/>
      <c r="K202" s="2"/>
      <c r="L202" s="2"/>
      <c r="M202" s="4"/>
      <c r="N202" s="2"/>
      <c r="O202" s="2"/>
      <c r="P202" s="2"/>
      <c r="Q202" s="2"/>
      <c r="R202" s="4"/>
      <c r="S202" s="2"/>
      <c r="T202" s="2"/>
      <c r="U202" s="9"/>
      <c r="V202" s="2"/>
      <c r="W202" s="2"/>
      <c r="X202" s="2"/>
      <c r="Y202" s="2"/>
      <c r="Z202" s="2"/>
      <c r="AA202" s="10"/>
      <c r="AB202" s="39"/>
      <c r="AC202" s="39"/>
      <c r="AD202" s="39"/>
      <c r="AE202" s="39"/>
    </row>
    <row r="203" spans="1:31" s="40" customFormat="1" ht="10.5" customHeight="1" x14ac:dyDescent="0.25">
      <c r="A203" s="54"/>
      <c r="B203" s="4"/>
      <c r="C203" s="76"/>
      <c r="K203" s="2"/>
      <c r="L203" s="2"/>
      <c r="M203" s="4"/>
      <c r="N203" s="2"/>
      <c r="O203" s="2"/>
      <c r="P203" s="2"/>
      <c r="Q203" s="2"/>
      <c r="R203" s="4"/>
      <c r="S203" s="2"/>
      <c r="T203" s="2"/>
      <c r="U203" s="9"/>
      <c r="V203" s="2"/>
      <c r="W203" s="2"/>
      <c r="X203" s="2"/>
      <c r="Y203" s="2"/>
      <c r="Z203" s="2"/>
      <c r="AA203" s="10"/>
      <c r="AB203" s="39"/>
      <c r="AC203" s="39"/>
      <c r="AD203" s="39"/>
      <c r="AE203" s="39"/>
    </row>
    <row r="204" spans="1:31" s="40" customFormat="1" ht="10.5" customHeight="1" x14ac:dyDescent="0.25">
      <c r="A204" s="54"/>
      <c r="B204" s="4"/>
      <c r="C204" s="76"/>
      <c r="K204" s="2"/>
      <c r="L204" s="2"/>
      <c r="M204" s="4"/>
      <c r="N204" s="2"/>
      <c r="O204" s="2"/>
      <c r="P204" s="2"/>
      <c r="Q204" s="2"/>
      <c r="R204" s="4"/>
      <c r="S204" s="2"/>
      <c r="T204" s="2"/>
      <c r="U204" s="9"/>
      <c r="V204" s="2"/>
      <c r="W204" s="2"/>
      <c r="X204" s="2"/>
      <c r="Y204" s="2"/>
      <c r="Z204" s="2"/>
      <c r="AA204" s="10"/>
      <c r="AB204" s="39"/>
      <c r="AC204" s="39"/>
      <c r="AD204" s="39"/>
      <c r="AE204" s="39"/>
    </row>
    <row r="205" spans="1:31" s="40" customFormat="1" ht="10.5" customHeight="1" x14ac:dyDescent="0.25">
      <c r="A205" s="54"/>
      <c r="B205" s="4"/>
      <c r="C205" s="76"/>
      <c r="K205" s="2"/>
      <c r="L205" s="2"/>
      <c r="M205" s="4"/>
      <c r="N205" s="2"/>
      <c r="O205" s="2"/>
      <c r="P205" s="2"/>
      <c r="Q205" s="2"/>
      <c r="R205" s="4"/>
      <c r="S205" s="2"/>
      <c r="T205" s="2"/>
      <c r="U205" s="9"/>
      <c r="V205" s="2"/>
      <c r="W205" s="2"/>
      <c r="X205" s="2"/>
      <c r="Y205" s="2"/>
      <c r="Z205" s="2"/>
      <c r="AA205" s="10"/>
      <c r="AB205" s="39"/>
      <c r="AC205" s="39"/>
      <c r="AD205" s="39"/>
      <c r="AE205" s="39"/>
    </row>
    <row r="206" spans="1:31" s="40" customFormat="1" ht="10.5" customHeight="1" x14ac:dyDescent="0.25">
      <c r="A206" s="54"/>
      <c r="B206" s="4"/>
      <c r="C206" s="76"/>
      <c r="K206" s="2"/>
      <c r="L206" s="2"/>
      <c r="M206" s="4"/>
      <c r="N206" s="2"/>
      <c r="O206" s="2"/>
      <c r="P206" s="2"/>
      <c r="Q206" s="2"/>
      <c r="R206" s="4"/>
      <c r="S206" s="2"/>
      <c r="T206" s="2"/>
      <c r="U206" s="9"/>
      <c r="V206" s="2"/>
      <c r="W206" s="2"/>
      <c r="X206" s="2"/>
      <c r="Y206" s="2"/>
      <c r="Z206" s="2"/>
      <c r="AA206" s="10"/>
      <c r="AB206" s="39"/>
      <c r="AC206" s="39"/>
      <c r="AD206" s="39"/>
      <c r="AE206" s="39"/>
    </row>
    <row r="207" spans="1:31" s="40" customFormat="1" ht="10.5" customHeight="1" x14ac:dyDescent="0.25">
      <c r="A207" s="54"/>
      <c r="B207" s="4"/>
      <c r="C207" s="76"/>
      <c r="K207" s="2"/>
      <c r="L207" s="2"/>
      <c r="M207" s="4"/>
      <c r="N207" s="2"/>
      <c r="O207" s="2"/>
      <c r="P207" s="2"/>
      <c r="Q207" s="2"/>
      <c r="R207" s="4"/>
      <c r="S207" s="2"/>
      <c r="T207" s="2"/>
      <c r="U207" s="9"/>
      <c r="V207" s="2"/>
      <c r="W207" s="2"/>
      <c r="X207" s="2"/>
      <c r="Y207" s="2"/>
      <c r="Z207" s="2"/>
      <c r="AA207" s="10"/>
      <c r="AB207" s="39"/>
      <c r="AC207" s="39"/>
      <c r="AD207" s="39"/>
      <c r="AE207" s="39"/>
    </row>
    <row r="208" spans="1:31" s="40" customFormat="1" ht="10.5" customHeight="1" x14ac:dyDescent="0.25">
      <c r="A208" s="54"/>
      <c r="B208" s="4"/>
      <c r="C208" s="76"/>
      <c r="K208" s="2"/>
      <c r="L208" s="2"/>
      <c r="M208" s="4"/>
      <c r="N208" s="2"/>
      <c r="O208" s="2"/>
      <c r="P208" s="2"/>
      <c r="Q208" s="2"/>
      <c r="R208" s="4"/>
      <c r="S208" s="2"/>
      <c r="T208" s="2"/>
      <c r="U208" s="9"/>
      <c r="V208" s="2"/>
      <c r="W208" s="2"/>
      <c r="X208" s="2"/>
      <c r="Y208" s="2"/>
      <c r="Z208" s="2"/>
      <c r="AA208" s="10"/>
      <c r="AB208" s="39"/>
      <c r="AC208" s="39"/>
      <c r="AD208" s="39"/>
      <c r="AE208" s="39"/>
    </row>
    <row r="209" spans="1:31" s="40" customFormat="1" ht="10.5" customHeight="1" x14ac:dyDescent="0.25">
      <c r="A209" s="54"/>
      <c r="B209" s="4"/>
      <c r="C209" s="76"/>
      <c r="K209" s="2"/>
      <c r="L209" s="2"/>
      <c r="M209" s="4"/>
      <c r="N209" s="2"/>
      <c r="O209" s="2"/>
      <c r="P209" s="2"/>
      <c r="Q209" s="2"/>
      <c r="R209" s="4"/>
      <c r="S209" s="2"/>
      <c r="T209" s="2"/>
      <c r="U209" s="9"/>
      <c r="V209" s="2"/>
      <c r="W209" s="2"/>
      <c r="X209" s="2"/>
      <c r="Y209" s="2"/>
      <c r="Z209" s="2"/>
      <c r="AA209" s="10"/>
      <c r="AB209" s="39"/>
      <c r="AC209" s="39"/>
      <c r="AD209" s="39"/>
      <c r="AE209" s="39"/>
    </row>
    <row r="210" spans="1:31" s="40" customFormat="1" ht="10.5" customHeight="1" x14ac:dyDescent="0.25">
      <c r="A210" s="54"/>
      <c r="B210" s="4"/>
      <c r="C210" s="76"/>
      <c r="K210" s="2"/>
      <c r="L210" s="2"/>
      <c r="M210" s="4"/>
      <c r="N210" s="2"/>
      <c r="O210" s="2"/>
      <c r="P210" s="2"/>
      <c r="Q210" s="2"/>
      <c r="R210" s="4"/>
      <c r="S210" s="2"/>
      <c r="T210" s="2"/>
      <c r="U210" s="9"/>
      <c r="V210" s="2"/>
      <c r="W210" s="2"/>
      <c r="X210" s="2"/>
      <c r="Y210" s="2"/>
      <c r="Z210" s="2"/>
      <c r="AA210" s="10"/>
      <c r="AB210" s="39"/>
      <c r="AC210" s="39"/>
      <c r="AD210" s="39"/>
      <c r="AE210" s="39"/>
    </row>
    <row r="211" spans="1:31" s="40" customFormat="1" ht="10.5" customHeight="1" x14ac:dyDescent="0.25">
      <c r="A211" s="54"/>
      <c r="B211" s="4"/>
      <c r="C211" s="76"/>
      <c r="K211" s="2"/>
      <c r="L211" s="2"/>
      <c r="M211" s="4"/>
      <c r="N211" s="2"/>
      <c r="O211" s="2"/>
      <c r="P211" s="2"/>
      <c r="Q211" s="2"/>
      <c r="R211" s="4"/>
      <c r="S211" s="2"/>
      <c r="T211" s="2"/>
      <c r="U211" s="9"/>
      <c r="V211" s="2"/>
      <c r="W211" s="2"/>
      <c r="X211" s="2"/>
      <c r="Y211" s="2"/>
      <c r="Z211" s="2"/>
      <c r="AA211" s="10"/>
      <c r="AB211" s="39"/>
      <c r="AC211" s="39"/>
      <c r="AD211" s="39"/>
      <c r="AE211" s="39"/>
    </row>
    <row r="212" spans="1:31" s="40" customFormat="1" ht="10.5" customHeight="1" x14ac:dyDescent="0.25">
      <c r="A212" s="54"/>
      <c r="B212" s="4"/>
      <c r="C212" s="76"/>
      <c r="K212" s="2"/>
      <c r="L212" s="2"/>
      <c r="M212" s="4"/>
      <c r="N212" s="2"/>
      <c r="O212" s="2"/>
      <c r="P212" s="2"/>
      <c r="Q212" s="2"/>
      <c r="R212" s="4"/>
      <c r="S212" s="2"/>
      <c r="T212" s="2"/>
      <c r="U212" s="9"/>
      <c r="V212" s="2"/>
      <c r="W212" s="2"/>
      <c r="X212" s="2"/>
      <c r="Y212" s="2"/>
      <c r="Z212" s="2"/>
      <c r="AA212" s="10"/>
      <c r="AB212" s="39"/>
      <c r="AC212" s="39"/>
      <c r="AD212" s="39"/>
      <c r="AE212" s="39"/>
    </row>
    <row r="213" spans="1:31" s="40" customFormat="1" ht="10.5" customHeight="1" x14ac:dyDescent="0.25">
      <c r="A213" s="54"/>
      <c r="B213" s="4"/>
      <c r="C213" s="76"/>
      <c r="K213" s="2"/>
      <c r="L213" s="2"/>
      <c r="M213" s="4"/>
      <c r="N213" s="2"/>
      <c r="O213" s="2"/>
      <c r="P213" s="2"/>
      <c r="Q213" s="2"/>
      <c r="R213" s="4"/>
      <c r="S213" s="2"/>
      <c r="T213" s="2"/>
      <c r="U213" s="9"/>
      <c r="V213" s="2"/>
      <c r="W213" s="2"/>
      <c r="X213" s="2"/>
      <c r="Y213" s="2"/>
      <c r="Z213" s="2"/>
      <c r="AA213" s="10"/>
      <c r="AB213" s="39"/>
      <c r="AC213" s="39"/>
      <c r="AD213" s="39"/>
      <c r="AE213" s="39"/>
    </row>
    <row r="214" spans="1:31" s="40" customFormat="1" ht="10.5" customHeight="1" x14ac:dyDescent="0.25">
      <c r="A214" s="54"/>
      <c r="B214" s="4"/>
      <c r="C214" s="76"/>
      <c r="K214" s="2"/>
      <c r="L214" s="2"/>
      <c r="M214" s="4"/>
      <c r="N214" s="2"/>
      <c r="O214" s="2"/>
      <c r="P214" s="2"/>
      <c r="Q214" s="2"/>
      <c r="R214" s="4"/>
      <c r="S214" s="2"/>
      <c r="T214" s="2"/>
      <c r="U214" s="9"/>
      <c r="V214" s="2"/>
      <c r="W214" s="2"/>
      <c r="X214" s="2"/>
      <c r="Y214" s="2"/>
      <c r="Z214" s="2"/>
      <c r="AA214" s="10"/>
      <c r="AB214" s="39"/>
      <c r="AC214" s="39"/>
      <c r="AD214" s="39"/>
      <c r="AE214" s="39"/>
    </row>
    <row r="215" spans="1:31" s="40" customFormat="1" ht="10.5" customHeight="1" x14ac:dyDescent="0.25">
      <c r="A215" s="54"/>
      <c r="B215" s="4"/>
      <c r="C215" s="76"/>
      <c r="K215" s="2"/>
      <c r="L215" s="2"/>
      <c r="M215" s="4"/>
      <c r="N215" s="2"/>
      <c r="O215" s="2"/>
      <c r="P215" s="2"/>
      <c r="Q215" s="2"/>
      <c r="R215" s="4"/>
      <c r="S215" s="2"/>
      <c r="T215" s="2"/>
      <c r="U215" s="9"/>
      <c r="V215" s="2"/>
      <c r="W215" s="2"/>
      <c r="X215" s="2"/>
      <c r="Y215" s="2"/>
      <c r="Z215" s="2"/>
      <c r="AA215" s="10"/>
      <c r="AB215" s="39"/>
      <c r="AC215" s="39"/>
      <c r="AD215" s="39"/>
      <c r="AE215" s="39"/>
    </row>
    <row r="216" spans="1:31" s="40" customFormat="1" ht="10.5" customHeight="1" x14ac:dyDescent="0.25">
      <c r="A216" s="54"/>
      <c r="B216" s="4"/>
      <c r="C216" s="76"/>
      <c r="K216" s="2"/>
      <c r="L216" s="2"/>
      <c r="M216" s="4"/>
      <c r="N216" s="2"/>
      <c r="O216" s="2"/>
      <c r="P216" s="2"/>
      <c r="Q216" s="2"/>
      <c r="R216" s="4"/>
      <c r="S216" s="2"/>
      <c r="T216" s="2"/>
      <c r="U216" s="9"/>
      <c r="V216" s="2"/>
      <c r="W216" s="2"/>
      <c r="X216" s="2"/>
      <c r="Y216" s="2"/>
      <c r="Z216" s="2"/>
      <c r="AA216" s="10"/>
      <c r="AB216" s="39"/>
      <c r="AC216" s="39"/>
      <c r="AD216" s="39"/>
      <c r="AE216" s="39"/>
    </row>
    <row r="217" spans="1:31" s="40" customFormat="1" ht="10.5" customHeight="1" x14ac:dyDescent="0.25">
      <c r="A217" s="54"/>
      <c r="B217" s="4"/>
      <c r="C217" s="76"/>
      <c r="K217" s="2"/>
      <c r="L217" s="2"/>
      <c r="M217" s="4"/>
      <c r="N217" s="2"/>
      <c r="O217" s="2"/>
      <c r="P217" s="2"/>
      <c r="Q217" s="2"/>
      <c r="R217" s="4"/>
      <c r="S217" s="2"/>
      <c r="T217" s="2"/>
      <c r="U217" s="9"/>
      <c r="V217" s="2"/>
      <c r="W217" s="2"/>
      <c r="X217" s="2"/>
      <c r="Y217" s="2"/>
      <c r="Z217" s="2"/>
      <c r="AA217" s="10"/>
      <c r="AB217" s="39"/>
      <c r="AC217" s="39"/>
      <c r="AD217" s="39"/>
      <c r="AE217" s="39"/>
    </row>
    <row r="218" spans="1:31" s="40" customFormat="1" ht="10.5" customHeight="1" x14ac:dyDescent="0.25">
      <c r="A218" s="54"/>
      <c r="B218" s="4"/>
      <c r="C218" s="76"/>
      <c r="K218" s="2"/>
      <c r="L218" s="2"/>
      <c r="M218" s="4"/>
      <c r="N218" s="2"/>
      <c r="O218" s="2"/>
      <c r="P218" s="2"/>
      <c r="Q218" s="2"/>
      <c r="R218" s="4"/>
      <c r="S218" s="2"/>
      <c r="T218" s="2"/>
      <c r="U218" s="9"/>
      <c r="V218" s="2"/>
      <c r="W218" s="2"/>
      <c r="X218" s="2"/>
      <c r="Y218" s="2"/>
      <c r="Z218" s="2"/>
      <c r="AA218" s="10"/>
      <c r="AB218" s="39"/>
      <c r="AC218" s="39"/>
      <c r="AD218" s="39"/>
      <c r="AE218" s="39"/>
    </row>
    <row r="219" spans="1:31" s="40" customFormat="1" ht="10.5" customHeight="1" x14ac:dyDescent="0.25">
      <c r="A219" s="54"/>
      <c r="B219" s="4"/>
      <c r="C219" s="76"/>
      <c r="K219" s="2"/>
      <c r="L219" s="2"/>
      <c r="M219" s="4"/>
      <c r="N219" s="2"/>
      <c r="O219" s="2"/>
      <c r="P219" s="2"/>
      <c r="Q219" s="2"/>
      <c r="R219" s="4"/>
      <c r="S219" s="2"/>
      <c r="T219" s="2"/>
      <c r="U219" s="9"/>
      <c r="V219" s="2"/>
      <c r="W219" s="2"/>
      <c r="X219" s="2"/>
      <c r="Y219" s="2"/>
      <c r="Z219" s="2"/>
      <c r="AA219" s="10"/>
      <c r="AB219" s="39"/>
      <c r="AC219" s="39"/>
      <c r="AD219" s="39"/>
      <c r="AE219" s="39"/>
    </row>
    <row r="220" spans="1:31" s="40" customFormat="1" ht="10.5" customHeight="1" x14ac:dyDescent="0.25">
      <c r="A220" s="54"/>
      <c r="B220" s="4"/>
      <c r="C220" s="76"/>
      <c r="K220" s="2"/>
      <c r="L220" s="2"/>
      <c r="M220" s="4"/>
      <c r="N220" s="2"/>
      <c r="O220" s="2"/>
      <c r="P220" s="2"/>
      <c r="Q220" s="2"/>
      <c r="R220" s="4"/>
      <c r="S220" s="2"/>
      <c r="T220" s="2"/>
      <c r="U220" s="9"/>
      <c r="V220" s="2"/>
      <c r="W220" s="2"/>
      <c r="X220" s="2"/>
      <c r="Y220" s="2"/>
      <c r="Z220" s="2"/>
      <c r="AA220" s="10"/>
      <c r="AB220" s="39"/>
      <c r="AC220" s="39"/>
      <c r="AD220" s="39"/>
      <c r="AE220" s="39"/>
    </row>
    <row r="221" spans="1:31" s="40" customFormat="1" ht="10.5" customHeight="1" x14ac:dyDescent="0.25">
      <c r="A221" s="54"/>
      <c r="B221" s="4"/>
      <c r="C221" s="76"/>
      <c r="K221" s="2"/>
      <c r="L221" s="2"/>
      <c r="M221" s="4"/>
      <c r="N221" s="2"/>
      <c r="O221" s="2"/>
      <c r="P221" s="2"/>
      <c r="Q221" s="2"/>
      <c r="R221" s="4"/>
      <c r="S221" s="2"/>
      <c r="T221" s="2"/>
      <c r="U221" s="9"/>
      <c r="V221" s="2"/>
      <c r="W221" s="2"/>
      <c r="X221" s="2"/>
      <c r="Y221" s="2"/>
      <c r="Z221" s="2"/>
      <c r="AA221" s="10"/>
      <c r="AB221" s="39"/>
      <c r="AC221" s="39"/>
      <c r="AD221" s="39"/>
      <c r="AE221" s="39"/>
    </row>
    <row r="222" spans="1:31" s="40" customFormat="1" ht="10.5" customHeight="1" x14ac:dyDescent="0.25">
      <c r="A222" s="54"/>
      <c r="B222" s="4"/>
      <c r="C222" s="76"/>
      <c r="K222" s="2"/>
      <c r="L222" s="2"/>
      <c r="M222" s="4"/>
      <c r="N222" s="2"/>
      <c r="O222" s="2"/>
      <c r="P222" s="2"/>
      <c r="Q222" s="2"/>
      <c r="R222" s="4"/>
      <c r="S222" s="2"/>
      <c r="T222" s="2"/>
      <c r="U222" s="9"/>
      <c r="V222" s="2"/>
      <c r="W222" s="2"/>
      <c r="X222" s="2"/>
      <c r="Y222" s="2"/>
      <c r="Z222" s="2"/>
      <c r="AA222" s="10"/>
      <c r="AB222" s="39"/>
      <c r="AC222" s="39"/>
      <c r="AD222" s="39"/>
      <c r="AE222" s="39"/>
    </row>
    <row r="223" spans="1:31" s="40" customFormat="1" ht="10.5" customHeight="1" x14ac:dyDescent="0.25">
      <c r="A223" s="54"/>
      <c r="B223" s="4"/>
      <c r="C223" s="76"/>
      <c r="K223" s="2"/>
      <c r="L223" s="2"/>
      <c r="M223" s="4"/>
      <c r="N223" s="2"/>
      <c r="O223" s="2"/>
      <c r="P223" s="2"/>
      <c r="Q223" s="2"/>
      <c r="R223" s="4"/>
      <c r="S223" s="2"/>
      <c r="T223" s="2"/>
      <c r="U223" s="9"/>
      <c r="V223" s="2"/>
      <c r="W223" s="2"/>
      <c r="X223" s="2"/>
      <c r="Y223" s="2"/>
      <c r="Z223" s="2"/>
      <c r="AA223" s="10"/>
      <c r="AB223" s="39"/>
      <c r="AC223" s="39"/>
      <c r="AD223" s="39"/>
      <c r="AE223" s="39"/>
    </row>
    <row r="224" spans="1:31" s="40" customFormat="1" ht="10.5" customHeight="1" x14ac:dyDescent="0.25">
      <c r="A224" s="54"/>
      <c r="B224" s="4"/>
      <c r="C224" s="76"/>
      <c r="K224" s="2"/>
      <c r="L224" s="2"/>
      <c r="M224" s="4"/>
      <c r="N224" s="2"/>
      <c r="O224" s="2"/>
      <c r="P224" s="2"/>
      <c r="Q224" s="2"/>
      <c r="R224" s="4"/>
      <c r="S224" s="2"/>
      <c r="T224" s="2"/>
      <c r="U224" s="9"/>
      <c r="V224" s="2"/>
      <c r="W224" s="2"/>
      <c r="X224" s="2"/>
      <c r="Y224" s="2"/>
      <c r="Z224" s="2"/>
      <c r="AA224" s="10"/>
      <c r="AB224" s="39"/>
      <c r="AC224" s="39"/>
      <c r="AD224" s="39"/>
      <c r="AE224" s="39"/>
    </row>
    <row r="225" spans="1:31" s="40" customFormat="1" ht="10.5" customHeight="1" x14ac:dyDescent="0.25">
      <c r="A225" s="54"/>
      <c r="B225" s="4"/>
      <c r="C225" s="76"/>
      <c r="K225" s="2"/>
      <c r="L225" s="2"/>
      <c r="M225" s="4"/>
      <c r="N225" s="2"/>
      <c r="O225" s="2"/>
      <c r="P225" s="2"/>
      <c r="Q225" s="2"/>
      <c r="R225" s="4"/>
      <c r="S225" s="2"/>
      <c r="T225" s="2"/>
      <c r="U225" s="9"/>
      <c r="V225" s="2"/>
      <c r="W225" s="2"/>
      <c r="X225" s="2"/>
      <c r="Y225" s="2"/>
      <c r="Z225" s="2"/>
      <c r="AA225" s="10"/>
      <c r="AB225" s="39"/>
      <c r="AC225" s="39"/>
      <c r="AD225" s="39"/>
      <c r="AE225" s="39"/>
    </row>
    <row r="226" spans="1:31" s="40" customFormat="1" ht="10.5" customHeight="1" x14ac:dyDescent="0.25">
      <c r="A226" s="54"/>
      <c r="B226" s="4"/>
      <c r="C226" s="76"/>
      <c r="K226" s="2"/>
      <c r="L226" s="2"/>
      <c r="M226" s="4"/>
      <c r="N226" s="2"/>
      <c r="O226" s="2"/>
      <c r="P226" s="2"/>
      <c r="Q226" s="2"/>
      <c r="R226" s="4"/>
      <c r="S226" s="2"/>
      <c r="T226" s="2"/>
      <c r="U226" s="9"/>
      <c r="V226" s="2"/>
      <c r="W226" s="2"/>
      <c r="X226" s="2"/>
      <c r="Y226" s="2"/>
      <c r="Z226" s="2"/>
      <c r="AA226" s="10"/>
      <c r="AB226" s="39"/>
      <c r="AC226" s="39"/>
      <c r="AD226" s="39"/>
      <c r="AE226" s="39"/>
    </row>
    <row r="227" spans="1:31" s="40" customFormat="1" ht="10.5" customHeight="1" x14ac:dyDescent="0.25">
      <c r="A227" s="54"/>
      <c r="B227" s="4"/>
      <c r="C227" s="76"/>
      <c r="K227" s="2"/>
      <c r="L227" s="2"/>
      <c r="M227" s="4"/>
      <c r="N227" s="2"/>
      <c r="O227" s="2"/>
      <c r="P227" s="2"/>
      <c r="Q227" s="2"/>
      <c r="R227" s="4"/>
      <c r="S227" s="2"/>
      <c r="T227" s="2"/>
      <c r="U227" s="9"/>
      <c r="V227" s="2"/>
      <c r="W227" s="2"/>
      <c r="X227" s="2"/>
      <c r="Y227" s="2"/>
      <c r="Z227" s="2"/>
      <c r="AA227" s="10"/>
      <c r="AB227" s="39"/>
      <c r="AC227" s="39"/>
      <c r="AD227" s="39"/>
      <c r="AE227" s="39"/>
    </row>
    <row r="228" spans="1:31" s="40" customFormat="1" ht="10.5" customHeight="1" x14ac:dyDescent="0.25">
      <c r="A228" s="54"/>
      <c r="B228" s="4"/>
      <c r="C228" s="76"/>
      <c r="K228" s="2"/>
      <c r="L228" s="2"/>
      <c r="M228" s="4"/>
      <c r="N228" s="2"/>
      <c r="O228" s="2"/>
      <c r="P228" s="2"/>
      <c r="Q228" s="2"/>
      <c r="R228" s="4"/>
      <c r="S228" s="2"/>
      <c r="T228" s="2"/>
      <c r="U228" s="9"/>
      <c r="V228" s="2"/>
      <c r="W228" s="2"/>
      <c r="X228" s="2"/>
      <c r="Y228" s="2"/>
      <c r="Z228" s="2"/>
      <c r="AA228" s="10"/>
      <c r="AB228" s="39"/>
      <c r="AC228" s="39"/>
      <c r="AD228" s="39"/>
      <c r="AE228" s="39"/>
    </row>
    <row r="229" spans="1:31" s="40" customFormat="1" ht="10.5" customHeight="1" x14ac:dyDescent="0.25">
      <c r="A229" s="54"/>
      <c r="B229" s="4"/>
      <c r="C229" s="76"/>
      <c r="K229" s="2"/>
      <c r="L229" s="2"/>
      <c r="M229" s="4"/>
      <c r="N229" s="2"/>
      <c r="O229" s="2"/>
      <c r="P229" s="2"/>
      <c r="Q229" s="2"/>
      <c r="R229" s="4"/>
      <c r="S229" s="2"/>
      <c r="T229" s="2"/>
      <c r="U229" s="9"/>
      <c r="V229" s="2"/>
      <c r="W229" s="2"/>
      <c r="X229" s="2"/>
      <c r="Y229" s="2"/>
      <c r="Z229" s="2"/>
      <c r="AA229" s="10"/>
      <c r="AB229" s="39"/>
      <c r="AC229" s="39"/>
      <c r="AD229" s="39"/>
      <c r="AE229" s="39"/>
    </row>
    <row r="230" spans="1:31" s="40" customFormat="1" ht="10.5" customHeight="1" x14ac:dyDescent="0.25">
      <c r="A230" s="54"/>
      <c r="B230" s="4"/>
      <c r="C230" s="76"/>
      <c r="K230" s="2"/>
      <c r="L230" s="2"/>
      <c r="M230" s="4"/>
      <c r="N230" s="2"/>
      <c r="O230" s="2"/>
      <c r="P230" s="2"/>
      <c r="Q230" s="2"/>
      <c r="R230" s="4"/>
      <c r="S230" s="2"/>
      <c r="T230" s="2"/>
      <c r="U230" s="9"/>
      <c r="V230" s="2"/>
      <c r="W230" s="2"/>
      <c r="X230" s="2"/>
      <c r="Y230" s="2"/>
      <c r="Z230" s="2"/>
      <c r="AA230" s="10"/>
      <c r="AB230" s="39"/>
      <c r="AC230" s="39"/>
      <c r="AD230" s="39"/>
      <c r="AE230" s="39"/>
    </row>
    <row r="231" spans="1:31" s="40" customFormat="1" ht="10.5" customHeight="1" x14ac:dyDescent="0.25">
      <c r="A231" s="54"/>
      <c r="B231" s="4"/>
      <c r="C231" s="76"/>
      <c r="K231" s="2"/>
      <c r="L231" s="2"/>
      <c r="M231" s="4"/>
      <c r="N231" s="2"/>
      <c r="O231" s="2"/>
      <c r="P231" s="2"/>
      <c r="Q231" s="2"/>
      <c r="R231" s="4"/>
      <c r="S231" s="2"/>
      <c r="T231" s="2"/>
      <c r="U231" s="9"/>
      <c r="V231" s="2"/>
      <c r="W231" s="2"/>
      <c r="X231" s="2"/>
      <c r="Y231" s="2"/>
      <c r="Z231" s="2"/>
      <c r="AA231" s="10"/>
      <c r="AB231" s="39"/>
      <c r="AC231" s="39"/>
      <c r="AD231" s="39"/>
      <c r="AE231" s="39"/>
    </row>
    <row r="232" spans="1:31" s="40" customFormat="1" ht="10.5" customHeight="1" x14ac:dyDescent="0.25">
      <c r="A232" s="54"/>
      <c r="B232" s="4"/>
      <c r="C232" s="76"/>
      <c r="K232" s="2"/>
      <c r="L232" s="2"/>
      <c r="M232" s="4"/>
      <c r="N232" s="2"/>
      <c r="O232" s="2"/>
      <c r="P232" s="2"/>
      <c r="Q232" s="2"/>
      <c r="R232" s="4"/>
      <c r="S232" s="2"/>
      <c r="T232" s="2"/>
      <c r="U232" s="9"/>
      <c r="V232" s="2"/>
      <c r="W232" s="2"/>
      <c r="X232" s="2"/>
      <c r="Y232" s="2"/>
      <c r="Z232" s="2"/>
      <c r="AA232" s="10"/>
      <c r="AB232" s="39"/>
      <c r="AC232" s="39"/>
      <c r="AD232" s="39"/>
      <c r="AE232" s="39"/>
    </row>
    <row r="233" spans="1:31" s="40" customFormat="1" ht="10.5" customHeight="1" x14ac:dyDescent="0.25">
      <c r="A233" s="54"/>
      <c r="B233" s="4"/>
      <c r="C233" s="76"/>
      <c r="K233" s="2"/>
      <c r="L233" s="2"/>
      <c r="M233" s="4"/>
      <c r="N233" s="2"/>
      <c r="O233" s="2"/>
      <c r="P233" s="2"/>
      <c r="Q233" s="2"/>
      <c r="R233" s="4"/>
      <c r="S233" s="2"/>
      <c r="T233" s="2"/>
      <c r="U233" s="9"/>
      <c r="V233" s="2"/>
      <c r="W233" s="2"/>
      <c r="X233" s="2"/>
      <c r="Y233" s="2"/>
      <c r="Z233" s="2"/>
      <c r="AA233" s="10"/>
      <c r="AB233" s="39"/>
      <c r="AC233" s="39"/>
      <c r="AD233" s="39"/>
      <c r="AE233" s="39"/>
    </row>
    <row r="234" spans="1:31" s="40" customFormat="1" ht="10.5" customHeight="1" x14ac:dyDescent="0.25">
      <c r="A234" s="54"/>
      <c r="B234" s="4"/>
      <c r="C234" s="76"/>
      <c r="K234" s="2"/>
      <c r="L234" s="2"/>
      <c r="M234" s="4"/>
      <c r="N234" s="2"/>
      <c r="O234" s="2"/>
      <c r="P234" s="2"/>
      <c r="Q234" s="2"/>
      <c r="R234" s="4"/>
      <c r="S234" s="2"/>
      <c r="T234" s="2"/>
      <c r="U234" s="9"/>
      <c r="V234" s="2"/>
      <c r="W234" s="2"/>
      <c r="X234" s="2"/>
      <c r="Y234" s="2"/>
      <c r="Z234" s="2"/>
      <c r="AA234" s="10"/>
      <c r="AB234" s="39"/>
      <c r="AC234" s="39"/>
      <c r="AD234" s="39"/>
      <c r="AE234" s="39"/>
    </row>
    <row r="235" spans="1:31" s="40" customFormat="1" ht="10.5" customHeight="1" x14ac:dyDescent="0.25">
      <c r="A235" s="54"/>
      <c r="B235" s="4"/>
      <c r="C235" s="76"/>
      <c r="K235" s="2"/>
      <c r="L235" s="2"/>
      <c r="M235" s="4"/>
      <c r="N235" s="2"/>
      <c r="O235" s="2"/>
      <c r="P235" s="2"/>
      <c r="Q235" s="2"/>
      <c r="R235" s="4"/>
      <c r="S235" s="2"/>
      <c r="T235" s="2"/>
      <c r="U235" s="9"/>
      <c r="V235" s="2"/>
      <c r="W235" s="2"/>
      <c r="X235" s="2"/>
      <c r="Y235" s="2"/>
      <c r="Z235" s="2"/>
      <c r="AA235" s="10"/>
      <c r="AB235" s="39"/>
      <c r="AC235" s="39"/>
      <c r="AD235" s="39"/>
      <c r="AE235" s="39"/>
    </row>
    <row r="236" spans="1:31" s="40" customFormat="1" ht="10.5" customHeight="1" x14ac:dyDescent="0.25">
      <c r="A236" s="54"/>
      <c r="B236" s="4"/>
      <c r="C236" s="76"/>
      <c r="K236" s="2"/>
      <c r="L236" s="2"/>
      <c r="M236" s="4"/>
      <c r="N236" s="2"/>
      <c r="O236" s="2"/>
      <c r="P236" s="2"/>
      <c r="Q236" s="2"/>
      <c r="R236" s="4"/>
      <c r="S236" s="2"/>
      <c r="T236" s="2"/>
      <c r="U236" s="9"/>
      <c r="V236" s="2"/>
      <c r="W236" s="2"/>
      <c r="X236" s="2"/>
      <c r="Y236" s="2"/>
      <c r="Z236" s="2"/>
      <c r="AA236" s="10"/>
      <c r="AB236" s="39"/>
      <c r="AC236" s="39"/>
      <c r="AD236" s="39"/>
      <c r="AE236" s="39"/>
    </row>
    <row r="237" spans="1:31" s="40" customFormat="1" ht="10.5" customHeight="1" x14ac:dyDescent="0.25">
      <c r="A237" s="54"/>
      <c r="B237" s="4"/>
      <c r="C237" s="76"/>
      <c r="K237" s="2"/>
      <c r="L237" s="2"/>
      <c r="M237" s="4"/>
      <c r="N237" s="2"/>
      <c r="O237" s="2"/>
      <c r="P237" s="2"/>
      <c r="Q237" s="2"/>
      <c r="R237" s="4"/>
      <c r="S237" s="2"/>
      <c r="T237" s="2"/>
      <c r="U237" s="9"/>
      <c r="V237" s="2"/>
      <c r="W237" s="2"/>
      <c r="X237" s="2"/>
      <c r="Y237" s="2"/>
      <c r="Z237" s="2"/>
      <c r="AA237" s="10"/>
      <c r="AB237" s="39"/>
      <c r="AC237" s="39"/>
      <c r="AD237" s="39"/>
      <c r="AE237" s="39"/>
    </row>
    <row r="238" spans="1:31" s="40" customFormat="1" ht="10.5" customHeight="1" x14ac:dyDescent="0.25">
      <c r="A238" s="54"/>
      <c r="B238" s="4"/>
      <c r="C238" s="76"/>
      <c r="K238" s="2"/>
      <c r="L238" s="2"/>
      <c r="M238" s="4"/>
      <c r="N238" s="2"/>
      <c r="O238" s="2"/>
      <c r="P238" s="2"/>
      <c r="Q238" s="2"/>
      <c r="R238" s="4"/>
      <c r="S238" s="2"/>
      <c r="T238" s="2"/>
      <c r="U238" s="9"/>
      <c r="V238" s="2"/>
      <c r="W238" s="2"/>
      <c r="X238" s="2"/>
      <c r="Y238" s="2"/>
      <c r="Z238" s="2"/>
      <c r="AA238" s="10"/>
      <c r="AB238" s="39"/>
      <c r="AC238" s="39"/>
      <c r="AD238" s="39"/>
      <c r="AE238" s="39"/>
    </row>
    <row r="239" spans="1:31" s="40" customFormat="1" ht="10.5" customHeight="1" x14ac:dyDescent="0.25">
      <c r="A239" s="54"/>
      <c r="B239" s="4"/>
      <c r="C239" s="76"/>
      <c r="K239" s="2"/>
      <c r="L239" s="2"/>
      <c r="M239" s="4"/>
      <c r="N239" s="2"/>
      <c r="O239" s="2"/>
      <c r="P239" s="2"/>
      <c r="Q239" s="2"/>
      <c r="R239" s="4"/>
      <c r="S239" s="2"/>
      <c r="T239" s="2"/>
      <c r="U239" s="9"/>
      <c r="V239" s="2"/>
      <c r="W239" s="2"/>
      <c r="X239" s="2"/>
      <c r="Y239" s="2"/>
      <c r="Z239" s="2"/>
      <c r="AA239" s="10"/>
      <c r="AB239" s="39"/>
      <c r="AC239" s="39"/>
      <c r="AD239" s="39"/>
      <c r="AE239" s="39"/>
    </row>
    <row r="240" spans="1:31" s="40" customFormat="1" ht="10.5" customHeight="1" x14ac:dyDescent="0.25">
      <c r="A240" s="54"/>
      <c r="B240" s="4"/>
      <c r="C240" s="76"/>
      <c r="K240" s="2"/>
      <c r="L240" s="2"/>
      <c r="M240" s="4"/>
      <c r="N240" s="2"/>
      <c r="O240" s="2"/>
      <c r="P240" s="2"/>
      <c r="Q240" s="2"/>
      <c r="R240" s="4"/>
      <c r="S240" s="2"/>
      <c r="T240" s="2"/>
      <c r="U240" s="9"/>
      <c r="V240" s="2"/>
      <c r="W240" s="2"/>
      <c r="X240" s="2"/>
      <c r="Y240" s="2"/>
      <c r="Z240" s="2"/>
      <c r="AA240" s="10"/>
      <c r="AB240" s="39"/>
      <c r="AC240" s="39"/>
      <c r="AD240" s="39"/>
      <c r="AE240" s="39"/>
    </row>
    <row r="241" spans="1:31" s="40" customFormat="1" ht="10.5" customHeight="1" x14ac:dyDescent="0.25">
      <c r="A241" s="54"/>
      <c r="B241" s="4"/>
      <c r="C241" s="76"/>
      <c r="K241" s="2"/>
      <c r="L241" s="2"/>
      <c r="M241" s="4"/>
      <c r="N241" s="2"/>
      <c r="O241" s="2"/>
      <c r="P241" s="2"/>
      <c r="Q241" s="2"/>
      <c r="R241" s="4"/>
      <c r="S241" s="2"/>
      <c r="T241" s="2"/>
      <c r="U241" s="9"/>
      <c r="V241" s="2"/>
      <c r="W241" s="2"/>
      <c r="X241" s="2"/>
      <c r="Y241" s="2"/>
      <c r="Z241" s="2"/>
      <c r="AA241" s="10"/>
      <c r="AB241" s="39"/>
      <c r="AC241" s="39"/>
      <c r="AD241" s="39"/>
      <c r="AE241" s="39"/>
    </row>
    <row r="242" spans="1:31" s="40" customFormat="1" ht="10.5" customHeight="1" x14ac:dyDescent="0.25">
      <c r="A242" s="54"/>
      <c r="B242" s="4"/>
      <c r="C242" s="76"/>
      <c r="K242" s="2"/>
      <c r="L242" s="2"/>
      <c r="M242" s="4"/>
      <c r="N242" s="2"/>
      <c r="O242" s="2"/>
      <c r="P242" s="2"/>
      <c r="Q242" s="2"/>
      <c r="R242" s="4"/>
      <c r="S242" s="2"/>
      <c r="T242" s="2"/>
      <c r="U242" s="9"/>
      <c r="V242" s="2"/>
      <c r="W242" s="2"/>
      <c r="X242" s="2"/>
      <c r="Y242" s="2"/>
      <c r="Z242" s="2"/>
      <c r="AA242" s="10"/>
      <c r="AB242" s="39"/>
      <c r="AC242" s="39"/>
      <c r="AD242" s="39"/>
      <c r="AE242" s="39"/>
    </row>
    <row r="243" spans="1:31" s="40" customFormat="1" ht="10.5" customHeight="1" x14ac:dyDescent="0.25">
      <c r="A243" s="54"/>
      <c r="B243" s="4"/>
      <c r="C243" s="76"/>
      <c r="K243" s="2"/>
      <c r="L243" s="2"/>
      <c r="M243" s="4"/>
      <c r="N243" s="2"/>
      <c r="O243" s="2"/>
      <c r="P243" s="2"/>
      <c r="Q243" s="2"/>
      <c r="R243" s="4"/>
      <c r="S243" s="2"/>
      <c r="T243" s="2"/>
      <c r="U243" s="9"/>
      <c r="V243" s="2"/>
      <c r="W243" s="2"/>
      <c r="X243" s="2"/>
      <c r="Y243" s="2"/>
      <c r="Z243" s="2"/>
      <c r="AA243" s="10"/>
      <c r="AB243" s="39"/>
      <c r="AC243" s="39"/>
      <c r="AD243" s="39"/>
      <c r="AE243" s="39"/>
    </row>
    <row r="244" spans="1:31" s="40" customFormat="1" ht="10.5" customHeight="1" x14ac:dyDescent="0.25">
      <c r="A244" s="54"/>
      <c r="B244" s="4"/>
      <c r="C244" s="76"/>
      <c r="K244" s="2"/>
      <c r="L244" s="2"/>
      <c r="M244" s="4"/>
      <c r="N244" s="2"/>
      <c r="O244" s="2"/>
      <c r="P244" s="2"/>
      <c r="Q244" s="2"/>
      <c r="R244" s="4"/>
      <c r="S244" s="2"/>
      <c r="T244" s="2"/>
      <c r="U244" s="9"/>
      <c r="V244" s="2"/>
      <c r="W244" s="2"/>
      <c r="X244" s="2"/>
      <c r="Y244" s="2"/>
      <c r="Z244" s="2"/>
      <c r="AA244" s="10"/>
      <c r="AB244" s="39"/>
      <c r="AC244" s="39"/>
      <c r="AD244" s="39"/>
      <c r="AE244" s="39"/>
    </row>
    <row r="245" spans="1:31" s="40" customFormat="1" ht="10.5" customHeight="1" x14ac:dyDescent="0.25">
      <c r="A245" s="54"/>
      <c r="B245" s="4"/>
      <c r="C245" s="76"/>
      <c r="K245" s="2"/>
      <c r="L245" s="2"/>
      <c r="M245" s="4"/>
      <c r="N245" s="2"/>
      <c r="O245" s="2"/>
      <c r="P245" s="2"/>
      <c r="Q245" s="2"/>
      <c r="R245" s="4"/>
      <c r="S245" s="2"/>
      <c r="T245" s="2"/>
      <c r="U245" s="9"/>
      <c r="V245" s="2"/>
      <c r="W245" s="2"/>
      <c r="X245" s="2"/>
      <c r="Y245" s="2"/>
      <c r="Z245" s="2"/>
      <c r="AA245" s="10"/>
      <c r="AB245" s="39"/>
      <c r="AC245" s="39"/>
      <c r="AD245" s="39"/>
      <c r="AE245" s="39"/>
    </row>
    <row r="246" spans="1:31" s="40" customFormat="1" ht="10.5" customHeight="1" x14ac:dyDescent="0.25">
      <c r="A246" s="54"/>
      <c r="B246" s="4"/>
      <c r="C246" s="76"/>
      <c r="K246" s="2"/>
      <c r="L246" s="2"/>
      <c r="M246" s="4"/>
      <c r="N246" s="2"/>
      <c r="O246" s="2"/>
      <c r="P246" s="2"/>
      <c r="Q246" s="2"/>
      <c r="R246" s="4"/>
      <c r="S246" s="2"/>
      <c r="T246" s="2"/>
      <c r="U246" s="9"/>
      <c r="V246" s="2"/>
      <c r="W246" s="2"/>
      <c r="X246" s="2"/>
      <c r="Y246" s="2"/>
      <c r="Z246" s="2"/>
      <c r="AA246" s="10"/>
      <c r="AB246" s="39"/>
      <c r="AC246" s="39"/>
      <c r="AD246" s="39"/>
      <c r="AE246" s="39"/>
    </row>
    <row r="247" spans="1:31" s="40" customFormat="1" ht="10.5" customHeight="1" x14ac:dyDescent="0.25">
      <c r="A247" s="54"/>
      <c r="B247" s="4"/>
      <c r="C247" s="76"/>
      <c r="K247" s="2"/>
      <c r="L247" s="2"/>
      <c r="M247" s="4"/>
      <c r="N247" s="2"/>
      <c r="O247" s="2"/>
      <c r="P247" s="2"/>
      <c r="Q247" s="2"/>
      <c r="R247" s="4"/>
      <c r="S247" s="2"/>
      <c r="T247" s="2"/>
      <c r="U247" s="9"/>
      <c r="V247" s="2"/>
      <c r="W247" s="2"/>
      <c r="X247" s="2"/>
      <c r="Y247" s="2"/>
      <c r="Z247" s="2"/>
      <c r="AA247" s="10"/>
      <c r="AB247" s="39"/>
      <c r="AC247" s="39"/>
      <c r="AD247" s="39"/>
      <c r="AE247" s="39"/>
    </row>
    <row r="248" spans="1:31" s="40" customFormat="1" ht="10.5" customHeight="1" x14ac:dyDescent="0.25">
      <c r="A248" s="54"/>
      <c r="B248" s="4"/>
      <c r="C248" s="76"/>
      <c r="K248" s="2"/>
      <c r="L248" s="2"/>
      <c r="M248" s="4"/>
      <c r="N248" s="2"/>
      <c r="O248" s="2"/>
      <c r="P248" s="2"/>
      <c r="Q248" s="2"/>
      <c r="R248" s="4"/>
      <c r="S248" s="2"/>
      <c r="T248" s="2"/>
      <c r="U248" s="9"/>
      <c r="V248" s="2"/>
      <c r="W248" s="2"/>
      <c r="X248" s="2"/>
      <c r="Y248" s="2"/>
      <c r="Z248" s="2"/>
      <c r="AA248" s="10"/>
      <c r="AB248" s="39"/>
      <c r="AC248" s="39"/>
      <c r="AD248" s="39"/>
      <c r="AE248" s="39"/>
    </row>
    <row r="249" spans="1:31" s="40" customFormat="1" ht="10.5" customHeight="1" x14ac:dyDescent="0.25">
      <c r="A249" s="54"/>
      <c r="B249" s="4"/>
      <c r="C249" s="76"/>
      <c r="K249" s="2"/>
      <c r="L249" s="2"/>
      <c r="M249" s="4"/>
      <c r="N249" s="2"/>
      <c r="O249" s="2"/>
      <c r="P249" s="2"/>
      <c r="Q249" s="2"/>
      <c r="R249" s="4"/>
      <c r="S249" s="2"/>
      <c r="T249" s="2"/>
      <c r="U249" s="9"/>
      <c r="V249" s="2"/>
      <c r="W249" s="2"/>
      <c r="X249" s="2"/>
      <c r="Y249" s="2"/>
      <c r="Z249" s="2"/>
      <c r="AA249" s="10"/>
      <c r="AB249" s="39"/>
      <c r="AC249" s="39"/>
      <c r="AD249" s="39"/>
      <c r="AE249" s="39"/>
    </row>
    <row r="250" spans="1:31" s="40" customFormat="1" ht="10.5" customHeight="1" x14ac:dyDescent="0.25">
      <c r="A250" s="54"/>
      <c r="B250" s="4"/>
      <c r="C250" s="76"/>
      <c r="K250" s="2"/>
      <c r="L250" s="2"/>
      <c r="M250" s="4"/>
      <c r="N250" s="2"/>
      <c r="O250" s="2"/>
      <c r="P250" s="2"/>
      <c r="Q250" s="2"/>
      <c r="R250" s="4"/>
      <c r="S250" s="2"/>
      <c r="T250" s="2"/>
      <c r="U250" s="9"/>
      <c r="V250" s="2"/>
      <c r="W250" s="2"/>
      <c r="X250" s="2"/>
      <c r="Y250" s="2"/>
      <c r="Z250" s="2"/>
      <c r="AA250" s="10"/>
      <c r="AB250" s="39"/>
      <c r="AC250" s="39"/>
      <c r="AD250" s="39"/>
      <c r="AE250" s="39"/>
    </row>
    <row r="251" spans="1:31" s="40" customFormat="1" ht="10.5" customHeight="1" x14ac:dyDescent="0.25">
      <c r="A251" s="54"/>
      <c r="B251" s="4"/>
      <c r="C251" s="76"/>
      <c r="K251" s="2"/>
      <c r="L251" s="2"/>
      <c r="M251" s="4"/>
      <c r="N251" s="2"/>
      <c r="O251" s="2"/>
      <c r="P251" s="2"/>
      <c r="Q251" s="2"/>
      <c r="R251" s="4"/>
      <c r="S251" s="2"/>
      <c r="T251" s="2"/>
      <c r="U251" s="9"/>
      <c r="V251" s="2"/>
      <c r="W251" s="2"/>
      <c r="X251" s="2"/>
      <c r="Y251" s="2"/>
      <c r="Z251" s="2"/>
      <c r="AA251" s="10"/>
      <c r="AB251" s="39"/>
      <c r="AC251" s="39"/>
      <c r="AD251" s="39"/>
      <c r="AE251" s="39"/>
    </row>
    <row r="252" spans="1:31" s="40" customFormat="1" ht="10.5" customHeight="1" x14ac:dyDescent="0.25">
      <c r="A252" s="54"/>
      <c r="B252" s="4"/>
      <c r="C252" s="76"/>
      <c r="K252" s="2"/>
      <c r="L252" s="2"/>
      <c r="M252" s="4"/>
      <c r="N252" s="2"/>
      <c r="O252" s="2"/>
      <c r="P252" s="2"/>
      <c r="Q252" s="2"/>
      <c r="R252" s="4"/>
      <c r="S252" s="2"/>
      <c r="T252" s="2"/>
      <c r="U252" s="9"/>
      <c r="V252" s="2"/>
      <c r="W252" s="2"/>
      <c r="X252" s="2"/>
      <c r="Y252" s="2"/>
      <c r="Z252" s="2"/>
      <c r="AA252" s="10"/>
      <c r="AB252" s="39"/>
      <c r="AC252" s="39"/>
      <c r="AD252" s="39"/>
      <c r="AE252" s="39"/>
    </row>
    <row r="253" spans="1:31" s="40" customFormat="1" ht="10.5" customHeight="1" x14ac:dyDescent="0.25">
      <c r="A253" s="54"/>
      <c r="B253" s="4"/>
      <c r="C253" s="76"/>
      <c r="K253" s="2"/>
      <c r="L253" s="2"/>
      <c r="M253" s="4"/>
      <c r="N253" s="2"/>
      <c r="O253" s="2"/>
      <c r="P253" s="2"/>
      <c r="Q253" s="2"/>
      <c r="R253" s="4"/>
      <c r="S253" s="2"/>
      <c r="T253" s="2"/>
      <c r="U253" s="9"/>
      <c r="V253" s="2"/>
      <c r="W253" s="2"/>
      <c r="X253" s="2"/>
      <c r="Y253" s="2"/>
      <c r="Z253" s="2"/>
      <c r="AA253" s="10"/>
      <c r="AB253" s="39"/>
      <c r="AC253" s="39"/>
      <c r="AD253" s="39"/>
      <c r="AE253" s="39"/>
    </row>
    <row r="254" spans="1:31" s="40" customFormat="1" ht="10.5" customHeight="1" x14ac:dyDescent="0.25">
      <c r="A254" s="54"/>
      <c r="B254" s="4"/>
      <c r="C254" s="76"/>
      <c r="K254" s="2"/>
      <c r="L254" s="2"/>
      <c r="M254" s="4"/>
      <c r="N254" s="2"/>
      <c r="O254" s="2"/>
      <c r="P254" s="2"/>
      <c r="Q254" s="2"/>
      <c r="R254" s="4"/>
      <c r="S254" s="2"/>
      <c r="T254" s="2"/>
      <c r="U254" s="9"/>
      <c r="V254" s="2"/>
      <c r="W254" s="2"/>
      <c r="X254" s="2"/>
      <c r="Y254" s="2"/>
      <c r="Z254" s="2"/>
      <c r="AA254" s="10"/>
      <c r="AB254" s="39"/>
      <c r="AC254" s="39"/>
      <c r="AD254" s="39"/>
      <c r="AE254" s="39"/>
    </row>
    <row r="255" spans="1:31" s="40" customFormat="1" ht="10.5" customHeight="1" x14ac:dyDescent="0.25">
      <c r="A255" s="54"/>
      <c r="B255" s="4"/>
      <c r="C255" s="76"/>
      <c r="K255" s="2"/>
      <c r="L255" s="2"/>
      <c r="M255" s="4"/>
      <c r="N255" s="2"/>
      <c r="O255" s="2"/>
      <c r="P255" s="2"/>
      <c r="Q255" s="2"/>
      <c r="R255" s="4"/>
      <c r="S255" s="2"/>
      <c r="T255" s="2"/>
      <c r="U255" s="9"/>
      <c r="V255" s="2"/>
      <c r="W255" s="2"/>
      <c r="X255" s="2"/>
      <c r="Y255" s="2"/>
      <c r="Z255" s="2"/>
      <c r="AA255" s="10"/>
      <c r="AB255" s="39"/>
      <c r="AC255" s="39"/>
      <c r="AD255" s="39"/>
      <c r="AE255" s="39"/>
    </row>
    <row r="256" spans="1:31" s="40" customFormat="1" ht="10.5" customHeight="1" x14ac:dyDescent="0.25">
      <c r="A256" s="54"/>
      <c r="B256" s="4"/>
      <c r="C256" s="76"/>
      <c r="K256" s="2"/>
      <c r="L256" s="2"/>
      <c r="M256" s="4"/>
      <c r="N256" s="2"/>
      <c r="O256" s="2"/>
      <c r="P256" s="2"/>
      <c r="Q256" s="2"/>
      <c r="R256" s="4"/>
      <c r="S256" s="2"/>
      <c r="T256" s="2"/>
      <c r="U256" s="9"/>
      <c r="V256" s="2"/>
      <c r="W256" s="2"/>
      <c r="X256" s="2"/>
      <c r="Y256" s="2"/>
      <c r="Z256" s="2"/>
      <c r="AA256" s="10"/>
      <c r="AB256" s="39"/>
      <c r="AC256" s="39"/>
      <c r="AD256" s="39"/>
      <c r="AE256" s="39"/>
    </row>
    <row r="257" spans="1:31" s="40" customFormat="1" ht="10.5" customHeight="1" x14ac:dyDescent="0.25">
      <c r="A257" s="54"/>
      <c r="B257" s="4"/>
      <c r="C257" s="76"/>
      <c r="K257" s="2"/>
      <c r="L257" s="2"/>
      <c r="M257" s="4"/>
      <c r="N257" s="2"/>
      <c r="O257" s="2"/>
      <c r="P257" s="2"/>
      <c r="Q257" s="2"/>
      <c r="R257" s="4"/>
      <c r="S257" s="2"/>
      <c r="T257" s="2"/>
      <c r="U257" s="9"/>
      <c r="V257" s="2"/>
      <c r="W257" s="2"/>
      <c r="X257" s="2"/>
      <c r="Y257" s="2"/>
      <c r="Z257" s="2"/>
      <c r="AA257" s="10"/>
      <c r="AB257" s="39"/>
      <c r="AC257" s="39"/>
      <c r="AD257" s="39"/>
      <c r="AE257" s="39"/>
    </row>
    <row r="258" spans="1:31" s="40" customFormat="1" ht="10.5" customHeight="1" x14ac:dyDescent="0.25">
      <c r="A258" s="54"/>
      <c r="B258" s="4"/>
      <c r="C258" s="76"/>
      <c r="K258" s="2"/>
      <c r="L258" s="2"/>
      <c r="M258" s="4"/>
      <c r="N258" s="2"/>
      <c r="O258" s="2"/>
      <c r="P258" s="2"/>
      <c r="Q258" s="2"/>
      <c r="R258" s="4"/>
      <c r="S258" s="2"/>
      <c r="T258" s="2"/>
      <c r="U258" s="9"/>
      <c r="V258" s="2"/>
      <c r="W258" s="2"/>
      <c r="X258" s="2"/>
      <c r="Y258" s="2"/>
      <c r="Z258" s="2"/>
      <c r="AA258" s="10"/>
      <c r="AB258" s="39"/>
      <c r="AC258" s="39"/>
      <c r="AD258" s="39"/>
      <c r="AE258" s="39"/>
    </row>
    <row r="259" spans="1:31" s="40" customFormat="1" ht="10.5" customHeight="1" x14ac:dyDescent="0.25">
      <c r="A259" s="54"/>
      <c r="B259" s="4"/>
      <c r="C259" s="76"/>
      <c r="K259" s="2"/>
      <c r="L259" s="2"/>
      <c r="M259" s="4"/>
      <c r="N259" s="2"/>
      <c r="O259" s="2"/>
      <c r="P259" s="2"/>
      <c r="Q259" s="2"/>
      <c r="R259" s="4"/>
      <c r="S259" s="2"/>
      <c r="T259" s="2"/>
      <c r="U259" s="9"/>
      <c r="V259" s="2"/>
      <c r="W259" s="2"/>
      <c r="X259" s="2"/>
      <c r="Y259" s="2"/>
      <c r="Z259" s="2"/>
      <c r="AA259" s="10"/>
      <c r="AB259" s="39"/>
      <c r="AC259" s="39"/>
      <c r="AD259" s="39"/>
      <c r="AE259" s="39"/>
    </row>
    <row r="260" spans="1:31" s="40" customFormat="1" ht="10.5" customHeight="1" x14ac:dyDescent="0.25">
      <c r="A260" s="54"/>
      <c r="B260" s="4"/>
      <c r="C260" s="76"/>
      <c r="K260" s="2"/>
      <c r="L260" s="2"/>
      <c r="M260" s="4"/>
      <c r="N260" s="2"/>
      <c r="O260" s="2"/>
      <c r="P260" s="2"/>
      <c r="Q260" s="2"/>
      <c r="R260" s="4"/>
      <c r="S260" s="2"/>
      <c r="T260" s="2"/>
      <c r="U260" s="9"/>
      <c r="V260" s="2"/>
      <c r="W260" s="2"/>
      <c r="X260" s="2"/>
      <c r="Y260" s="2"/>
      <c r="Z260" s="2"/>
      <c r="AA260" s="10"/>
      <c r="AB260" s="39"/>
      <c r="AC260" s="39"/>
      <c r="AD260" s="39"/>
      <c r="AE260" s="39"/>
    </row>
    <row r="261" spans="1:31" s="40" customFormat="1" ht="10.5" customHeight="1" x14ac:dyDescent="0.25">
      <c r="A261" s="54"/>
      <c r="B261" s="4"/>
      <c r="C261" s="76"/>
      <c r="K261" s="2"/>
      <c r="L261" s="2"/>
      <c r="M261" s="4"/>
      <c r="N261" s="2"/>
      <c r="O261" s="2"/>
      <c r="P261" s="2"/>
      <c r="Q261" s="2"/>
      <c r="R261" s="4"/>
      <c r="S261" s="2"/>
      <c r="T261" s="2"/>
      <c r="U261" s="9"/>
      <c r="V261" s="2"/>
      <c r="W261" s="2"/>
      <c r="X261" s="2"/>
      <c r="Y261" s="2"/>
      <c r="Z261" s="2"/>
      <c r="AA261" s="10"/>
      <c r="AB261" s="39"/>
      <c r="AC261" s="39"/>
      <c r="AD261" s="39"/>
      <c r="AE261" s="39"/>
    </row>
    <row r="262" spans="1:31" s="40" customFormat="1" ht="10.5" customHeight="1" x14ac:dyDescent="0.25">
      <c r="A262" s="54"/>
      <c r="B262" s="4"/>
      <c r="C262" s="76"/>
      <c r="K262" s="2"/>
      <c r="L262" s="2"/>
      <c r="M262" s="4"/>
      <c r="N262" s="2"/>
      <c r="O262" s="2"/>
      <c r="P262" s="2"/>
      <c r="Q262" s="2"/>
      <c r="R262" s="4"/>
      <c r="S262" s="2"/>
      <c r="T262" s="2"/>
      <c r="U262" s="9"/>
      <c r="V262" s="2"/>
      <c r="W262" s="2"/>
      <c r="X262" s="2"/>
      <c r="Y262" s="2"/>
      <c r="Z262" s="2"/>
      <c r="AA262" s="10"/>
      <c r="AB262" s="39"/>
      <c r="AC262" s="39"/>
      <c r="AD262" s="39"/>
      <c r="AE262" s="39"/>
    </row>
    <row r="263" spans="1:31" s="40" customFormat="1" ht="10.5" customHeight="1" x14ac:dyDescent="0.25">
      <c r="A263" s="54"/>
      <c r="B263" s="4"/>
      <c r="C263" s="76"/>
      <c r="K263" s="2"/>
      <c r="L263" s="2"/>
      <c r="M263" s="4"/>
      <c r="N263" s="2"/>
      <c r="O263" s="2"/>
      <c r="P263" s="2"/>
      <c r="Q263" s="2"/>
      <c r="R263" s="4"/>
      <c r="S263" s="2"/>
      <c r="T263" s="2"/>
      <c r="U263" s="9"/>
      <c r="V263" s="2"/>
      <c r="W263" s="2"/>
      <c r="X263" s="2"/>
      <c r="Y263" s="2"/>
      <c r="Z263" s="2"/>
      <c r="AA263" s="10"/>
      <c r="AB263" s="39"/>
      <c r="AC263" s="39"/>
      <c r="AD263" s="39"/>
      <c r="AE263" s="39"/>
    </row>
    <row r="264" spans="1:31" s="40" customFormat="1" ht="10.5" customHeight="1" x14ac:dyDescent="0.25">
      <c r="A264" s="54"/>
      <c r="B264" s="4"/>
      <c r="C264" s="76"/>
      <c r="K264" s="2"/>
      <c r="L264" s="2"/>
      <c r="M264" s="4"/>
      <c r="N264" s="2"/>
      <c r="O264" s="2"/>
      <c r="P264" s="2"/>
      <c r="Q264" s="2"/>
      <c r="R264" s="4"/>
      <c r="S264" s="2"/>
      <c r="T264" s="2"/>
      <c r="U264" s="9"/>
      <c r="V264" s="2"/>
      <c r="W264" s="2"/>
      <c r="X264" s="2"/>
      <c r="Y264" s="2"/>
      <c r="Z264" s="2"/>
      <c r="AA264" s="10"/>
      <c r="AB264" s="39"/>
      <c r="AC264" s="39"/>
      <c r="AD264" s="39"/>
      <c r="AE264" s="39"/>
    </row>
    <row r="265" spans="1:31" s="40" customFormat="1" ht="10.5" customHeight="1" x14ac:dyDescent="0.25">
      <c r="A265" s="54"/>
      <c r="B265" s="4"/>
      <c r="C265" s="76"/>
      <c r="K265" s="2"/>
      <c r="L265" s="2"/>
      <c r="M265" s="4"/>
      <c r="N265" s="2"/>
      <c r="O265" s="2"/>
      <c r="P265" s="2"/>
      <c r="Q265" s="2"/>
      <c r="R265" s="4"/>
      <c r="S265" s="2"/>
      <c r="T265" s="2"/>
      <c r="U265" s="9"/>
      <c r="V265" s="2"/>
      <c r="W265" s="2"/>
      <c r="X265" s="2"/>
      <c r="Y265" s="2"/>
      <c r="Z265" s="2"/>
      <c r="AA265" s="10"/>
      <c r="AB265" s="39"/>
      <c r="AC265" s="39"/>
      <c r="AD265" s="39"/>
      <c r="AE265" s="39"/>
    </row>
    <row r="266" spans="1:31" s="40" customFormat="1" ht="10.5" customHeight="1" x14ac:dyDescent="0.25">
      <c r="A266" s="54"/>
      <c r="B266" s="4"/>
      <c r="C266" s="76"/>
      <c r="K266" s="2"/>
      <c r="L266" s="2"/>
      <c r="M266" s="4"/>
      <c r="N266" s="2"/>
      <c r="O266" s="2"/>
      <c r="P266" s="2"/>
      <c r="Q266" s="2"/>
      <c r="R266" s="4"/>
      <c r="S266" s="2"/>
      <c r="T266" s="2"/>
      <c r="U266" s="9"/>
      <c r="V266" s="2"/>
      <c r="W266" s="2"/>
      <c r="X266" s="2"/>
      <c r="Y266" s="2"/>
      <c r="Z266" s="2"/>
      <c r="AA266" s="10"/>
      <c r="AB266" s="39"/>
      <c r="AC266" s="39"/>
      <c r="AD266" s="39"/>
      <c r="AE266" s="39"/>
    </row>
    <row r="267" spans="1:31" s="40" customFormat="1" ht="10.5" customHeight="1" x14ac:dyDescent="0.25">
      <c r="A267" s="54"/>
      <c r="B267" s="4"/>
      <c r="C267" s="76"/>
      <c r="K267" s="2"/>
      <c r="L267" s="2"/>
      <c r="M267" s="4"/>
      <c r="N267" s="2"/>
      <c r="O267" s="2"/>
      <c r="P267" s="2"/>
      <c r="Q267" s="2"/>
      <c r="R267" s="4"/>
      <c r="S267" s="2"/>
      <c r="T267" s="2"/>
      <c r="U267" s="9"/>
      <c r="V267" s="2"/>
      <c r="W267" s="2"/>
      <c r="X267" s="2"/>
      <c r="Y267" s="2"/>
      <c r="Z267" s="2"/>
      <c r="AA267" s="10"/>
      <c r="AB267" s="39"/>
      <c r="AC267" s="39"/>
      <c r="AD267" s="39"/>
      <c r="AE267" s="39"/>
    </row>
    <row r="268" spans="1:31" s="40" customFormat="1" ht="10.5" customHeight="1" x14ac:dyDescent="0.25">
      <c r="A268" s="54"/>
      <c r="B268" s="4"/>
      <c r="C268" s="76"/>
      <c r="K268" s="2"/>
      <c r="L268" s="2"/>
      <c r="M268" s="4"/>
      <c r="N268" s="2"/>
      <c r="O268" s="2"/>
      <c r="P268" s="2"/>
      <c r="Q268" s="2"/>
      <c r="R268" s="4"/>
      <c r="S268" s="2"/>
      <c r="T268" s="2"/>
      <c r="U268" s="9"/>
      <c r="V268" s="2"/>
      <c r="W268" s="2"/>
      <c r="X268" s="2"/>
      <c r="Y268" s="2"/>
      <c r="Z268" s="2"/>
      <c r="AA268" s="10"/>
      <c r="AB268" s="39"/>
      <c r="AC268" s="39"/>
      <c r="AD268" s="39"/>
      <c r="AE268" s="39"/>
    </row>
    <row r="269" spans="1:31" s="40" customFormat="1" ht="10.5" customHeight="1" x14ac:dyDescent="0.25">
      <c r="A269" s="54"/>
      <c r="B269" s="4"/>
      <c r="C269" s="76"/>
      <c r="K269" s="2"/>
      <c r="L269" s="2"/>
      <c r="M269" s="4"/>
      <c r="N269" s="2"/>
      <c r="O269" s="2"/>
      <c r="P269" s="2"/>
      <c r="Q269" s="2"/>
      <c r="R269" s="4"/>
      <c r="S269" s="2"/>
      <c r="T269" s="2"/>
      <c r="U269" s="9"/>
      <c r="V269" s="2"/>
      <c r="W269" s="2"/>
      <c r="X269" s="2"/>
      <c r="Y269" s="2"/>
      <c r="Z269" s="2"/>
      <c r="AA269" s="10"/>
      <c r="AB269" s="39"/>
      <c r="AC269" s="39"/>
      <c r="AD269" s="39"/>
      <c r="AE269" s="39"/>
    </row>
    <row r="270" spans="1:31" s="40" customFormat="1" ht="10.5" customHeight="1" x14ac:dyDescent="0.25">
      <c r="A270" s="54"/>
      <c r="B270" s="4"/>
      <c r="C270" s="76"/>
      <c r="K270" s="2"/>
      <c r="L270" s="2"/>
      <c r="M270" s="4"/>
      <c r="N270" s="2"/>
      <c r="O270" s="2"/>
      <c r="P270" s="2"/>
      <c r="Q270" s="2"/>
      <c r="R270" s="4"/>
      <c r="S270" s="2"/>
      <c r="T270" s="2"/>
      <c r="U270" s="9"/>
      <c r="V270" s="2"/>
      <c r="W270" s="2"/>
      <c r="X270" s="2"/>
      <c r="Y270" s="2"/>
      <c r="Z270" s="2"/>
      <c r="AA270" s="10"/>
      <c r="AB270" s="39"/>
      <c r="AC270" s="39"/>
      <c r="AD270" s="39"/>
      <c r="AE270" s="39"/>
    </row>
    <row r="271" spans="1:31" s="40" customFormat="1" ht="10.5" customHeight="1" x14ac:dyDescent="0.25">
      <c r="A271" s="54"/>
      <c r="B271" s="4"/>
      <c r="C271" s="76"/>
      <c r="K271" s="2"/>
      <c r="L271" s="2"/>
      <c r="M271" s="4"/>
      <c r="N271" s="2"/>
      <c r="O271" s="2"/>
      <c r="P271" s="2"/>
      <c r="Q271" s="2"/>
      <c r="R271" s="4"/>
      <c r="S271" s="2"/>
      <c r="T271" s="2"/>
      <c r="U271" s="9"/>
      <c r="V271" s="2"/>
      <c r="W271" s="2"/>
      <c r="X271" s="2"/>
      <c r="Y271" s="2"/>
      <c r="Z271" s="2"/>
      <c r="AA271" s="10"/>
      <c r="AB271" s="39"/>
      <c r="AC271" s="39"/>
      <c r="AD271" s="39"/>
      <c r="AE271" s="39"/>
    </row>
    <row r="272" spans="1:31" s="40" customFormat="1" ht="10.5" customHeight="1" x14ac:dyDescent="0.25">
      <c r="A272" s="54"/>
      <c r="B272" s="4"/>
      <c r="C272" s="76"/>
      <c r="K272" s="2"/>
      <c r="L272" s="2"/>
      <c r="M272" s="4"/>
      <c r="N272" s="2"/>
      <c r="O272" s="2"/>
      <c r="P272" s="2"/>
      <c r="Q272" s="2"/>
      <c r="R272" s="4"/>
      <c r="S272" s="2"/>
      <c r="T272" s="2"/>
      <c r="U272" s="9"/>
      <c r="V272" s="2"/>
      <c r="W272" s="2"/>
      <c r="X272" s="2"/>
      <c r="Y272" s="2"/>
      <c r="Z272" s="2"/>
      <c r="AA272" s="10"/>
      <c r="AB272" s="39"/>
      <c r="AC272" s="39"/>
      <c r="AD272" s="39"/>
      <c r="AE272" s="39"/>
    </row>
    <row r="273" spans="1:31" s="40" customFormat="1" ht="10.5" customHeight="1" x14ac:dyDescent="0.25">
      <c r="A273" s="54"/>
      <c r="B273" s="4"/>
      <c r="C273" s="76"/>
      <c r="K273" s="2"/>
      <c r="L273" s="2"/>
      <c r="M273" s="4"/>
      <c r="N273" s="2"/>
      <c r="O273" s="2"/>
      <c r="P273" s="2"/>
      <c r="Q273" s="2"/>
      <c r="R273" s="4"/>
      <c r="S273" s="2"/>
      <c r="T273" s="2"/>
      <c r="U273" s="9"/>
      <c r="V273" s="2"/>
      <c r="W273" s="2"/>
      <c r="X273" s="2"/>
      <c r="Y273" s="2"/>
      <c r="Z273" s="2"/>
      <c r="AA273" s="10"/>
      <c r="AB273" s="39"/>
      <c r="AC273" s="39"/>
      <c r="AD273" s="39"/>
      <c r="AE273" s="39"/>
    </row>
    <row r="274" spans="1:31" s="40" customFormat="1" ht="10.5" customHeight="1" x14ac:dyDescent="0.25">
      <c r="A274" s="54"/>
      <c r="B274" s="4"/>
      <c r="C274" s="76"/>
      <c r="K274" s="2"/>
      <c r="L274" s="2"/>
      <c r="M274" s="4"/>
      <c r="N274" s="2"/>
      <c r="O274" s="2"/>
      <c r="P274" s="2"/>
      <c r="Q274" s="2"/>
      <c r="R274" s="4"/>
      <c r="S274" s="2"/>
      <c r="T274" s="2"/>
      <c r="U274" s="9"/>
      <c r="V274" s="2"/>
      <c r="W274" s="2"/>
      <c r="X274" s="2"/>
      <c r="Y274" s="2"/>
      <c r="Z274" s="2"/>
      <c r="AA274" s="10"/>
      <c r="AB274" s="39"/>
      <c r="AC274" s="39"/>
      <c r="AD274" s="39"/>
      <c r="AE274" s="39"/>
    </row>
    <row r="275" spans="1:31" s="40" customFormat="1" ht="10.5" customHeight="1" x14ac:dyDescent="0.25">
      <c r="A275" s="54"/>
      <c r="B275" s="4"/>
      <c r="C275" s="76"/>
      <c r="K275" s="2"/>
      <c r="L275" s="2"/>
      <c r="M275" s="4"/>
      <c r="N275" s="2"/>
      <c r="O275" s="2"/>
      <c r="P275" s="2"/>
      <c r="Q275" s="2"/>
      <c r="R275" s="4"/>
      <c r="S275" s="2"/>
      <c r="T275" s="2"/>
      <c r="U275" s="9"/>
      <c r="V275" s="2"/>
      <c r="W275" s="2"/>
      <c r="X275" s="2"/>
      <c r="Y275" s="2"/>
      <c r="Z275" s="2"/>
      <c r="AA275" s="10"/>
      <c r="AB275" s="39"/>
      <c r="AC275" s="39"/>
      <c r="AD275" s="39"/>
      <c r="AE275" s="39"/>
    </row>
    <row r="276" spans="1:31" s="40" customFormat="1" ht="10.5" customHeight="1" x14ac:dyDescent="0.25">
      <c r="A276" s="54"/>
      <c r="B276" s="4"/>
      <c r="C276" s="76"/>
      <c r="K276" s="2"/>
      <c r="L276" s="2"/>
      <c r="M276" s="4"/>
      <c r="N276" s="2"/>
      <c r="O276" s="2"/>
      <c r="P276" s="2"/>
      <c r="Q276" s="2"/>
      <c r="R276" s="4"/>
      <c r="S276" s="2"/>
      <c r="T276" s="2"/>
      <c r="U276" s="9"/>
      <c r="V276" s="2"/>
      <c r="W276" s="2"/>
      <c r="X276" s="2"/>
      <c r="Y276" s="2"/>
      <c r="Z276" s="2"/>
      <c r="AA276" s="10"/>
      <c r="AB276" s="39"/>
      <c r="AC276" s="39"/>
      <c r="AD276" s="39"/>
      <c r="AE276" s="39"/>
    </row>
    <row r="277" spans="1:31" s="40" customFormat="1" ht="10.5" customHeight="1" x14ac:dyDescent="0.25">
      <c r="A277" s="54"/>
      <c r="B277" s="4"/>
      <c r="C277" s="76"/>
      <c r="K277" s="2"/>
      <c r="L277" s="2"/>
      <c r="M277" s="4"/>
      <c r="N277" s="2"/>
      <c r="O277" s="2"/>
      <c r="P277" s="2"/>
      <c r="Q277" s="2"/>
      <c r="R277" s="4"/>
      <c r="S277" s="2"/>
      <c r="T277" s="2"/>
      <c r="U277" s="9"/>
      <c r="V277" s="2"/>
      <c r="W277" s="2"/>
      <c r="X277" s="2"/>
      <c r="Y277" s="2"/>
      <c r="Z277" s="2"/>
      <c r="AA277" s="10"/>
      <c r="AB277" s="39"/>
      <c r="AC277" s="39"/>
      <c r="AD277" s="39"/>
      <c r="AE277" s="39"/>
    </row>
    <row r="278" spans="1:31" s="40" customFormat="1" ht="10.5" customHeight="1" x14ac:dyDescent="0.25">
      <c r="A278" s="54"/>
      <c r="B278" s="4"/>
      <c r="C278" s="76"/>
      <c r="K278" s="2"/>
      <c r="L278" s="2"/>
      <c r="M278" s="4"/>
      <c r="N278" s="2"/>
      <c r="O278" s="2"/>
      <c r="P278" s="2"/>
      <c r="Q278" s="2"/>
      <c r="R278" s="4"/>
      <c r="S278" s="2"/>
      <c r="T278" s="2"/>
      <c r="U278" s="9"/>
      <c r="V278" s="2"/>
      <c r="W278" s="2"/>
      <c r="X278" s="2"/>
      <c r="Y278" s="2"/>
      <c r="Z278" s="2"/>
      <c r="AA278" s="10"/>
      <c r="AB278" s="39"/>
      <c r="AC278" s="39"/>
      <c r="AD278" s="39"/>
      <c r="AE278" s="39"/>
    </row>
    <row r="279" spans="1:31" s="40" customFormat="1" ht="10.5" customHeight="1" x14ac:dyDescent="0.25">
      <c r="A279" s="54"/>
      <c r="B279" s="4"/>
      <c r="C279" s="76"/>
      <c r="K279" s="2"/>
      <c r="L279" s="2"/>
      <c r="M279" s="4"/>
      <c r="N279" s="2"/>
      <c r="O279" s="2"/>
      <c r="P279" s="2"/>
      <c r="Q279" s="2"/>
      <c r="R279" s="4"/>
      <c r="S279" s="2"/>
      <c r="T279" s="2"/>
      <c r="U279" s="9"/>
      <c r="V279" s="2"/>
      <c r="W279" s="2"/>
      <c r="X279" s="2"/>
      <c r="Y279" s="2"/>
      <c r="Z279" s="2"/>
      <c r="AA279" s="10"/>
      <c r="AB279" s="39"/>
      <c r="AC279" s="39"/>
      <c r="AD279" s="39"/>
      <c r="AE279" s="39"/>
    </row>
    <row r="280" spans="1:31" s="40" customFormat="1" ht="10.5" customHeight="1" x14ac:dyDescent="0.25">
      <c r="A280" s="54"/>
      <c r="B280" s="4"/>
      <c r="C280" s="76"/>
      <c r="K280" s="2"/>
      <c r="L280" s="2"/>
      <c r="M280" s="4"/>
      <c r="N280" s="2"/>
      <c r="O280" s="2"/>
      <c r="P280" s="2"/>
      <c r="Q280" s="2"/>
      <c r="R280" s="4"/>
      <c r="S280" s="2"/>
      <c r="T280" s="2"/>
      <c r="U280" s="9"/>
      <c r="V280" s="2"/>
      <c r="W280" s="2"/>
      <c r="X280" s="2"/>
      <c r="Y280" s="2"/>
      <c r="Z280" s="2"/>
      <c r="AA280" s="10"/>
      <c r="AB280" s="39"/>
      <c r="AC280" s="39"/>
      <c r="AD280" s="39"/>
      <c r="AE280" s="39"/>
    </row>
    <row r="281" spans="1:31" s="40" customFormat="1" ht="10.5" customHeight="1" x14ac:dyDescent="0.25">
      <c r="A281" s="54"/>
      <c r="B281" s="4"/>
      <c r="C281" s="76"/>
      <c r="K281" s="2"/>
      <c r="L281" s="2"/>
      <c r="M281" s="4"/>
      <c r="N281" s="2"/>
      <c r="O281" s="2"/>
      <c r="P281" s="2"/>
      <c r="Q281" s="2"/>
      <c r="R281" s="4"/>
      <c r="S281" s="2"/>
      <c r="T281" s="2"/>
      <c r="U281" s="9"/>
      <c r="V281" s="2"/>
      <c r="W281" s="2"/>
      <c r="X281" s="2"/>
      <c r="Y281" s="2"/>
      <c r="Z281" s="2"/>
      <c r="AA281" s="10"/>
      <c r="AB281" s="39"/>
      <c r="AC281" s="39"/>
      <c r="AD281" s="39"/>
      <c r="AE281" s="39"/>
    </row>
    <row r="282" spans="1:31" s="40" customFormat="1" ht="10.5" customHeight="1" x14ac:dyDescent="0.25">
      <c r="A282" s="54"/>
      <c r="B282" s="4"/>
      <c r="C282" s="76"/>
      <c r="K282" s="2"/>
      <c r="L282" s="2"/>
      <c r="M282" s="4"/>
      <c r="N282" s="2"/>
      <c r="O282" s="2"/>
      <c r="P282" s="2"/>
      <c r="Q282" s="2"/>
      <c r="R282" s="4"/>
      <c r="S282" s="2"/>
      <c r="T282" s="2"/>
      <c r="U282" s="9"/>
      <c r="V282" s="2"/>
      <c r="W282" s="2"/>
      <c r="X282" s="2"/>
      <c r="Y282" s="2"/>
      <c r="Z282" s="2"/>
      <c r="AA282" s="10"/>
      <c r="AB282" s="39"/>
      <c r="AC282" s="39"/>
      <c r="AD282" s="39"/>
      <c r="AE282" s="39"/>
    </row>
    <row r="283" spans="1:31" s="40" customFormat="1" ht="10.5" customHeight="1" x14ac:dyDescent="0.25">
      <c r="A283" s="54"/>
      <c r="B283" s="4"/>
      <c r="C283" s="76"/>
      <c r="K283" s="2"/>
      <c r="L283" s="2"/>
      <c r="M283" s="4"/>
      <c r="N283" s="2"/>
      <c r="O283" s="2"/>
      <c r="P283" s="2"/>
      <c r="Q283" s="2"/>
      <c r="R283" s="4"/>
      <c r="S283" s="2"/>
      <c r="T283" s="2"/>
      <c r="U283" s="9"/>
      <c r="V283" s="2"/>
      <c r="W283" s="2"/>
      <c r="X283" s="2"/>
      <c r="Y283" s="2"/>
      <c r="Z283" s="2"/>
      <c r="AA283" s="10"/>
      <c r="AB283" s="39"/>
      <c r="AC283" s="39"/>
      <c r="AD283" s="39"/>
      <c r="AE283" s="39"/>
    </row>
    <row r="284" spans="1:31" s="40" customFormat="1" ht="10.5" customHeight="1" x14ac:dyDescent="0.25">
      <c r="A284" s="54"/>
      <c r="B284" s="4"/>
      <c r="C284" s="76"/>
      <c r="K284" s="2"/>
      <c r="L284" s="2"/>
      <c r="M284" s="4"/>
      <c r="N284" s="2"/>
      <c r="O284" s="2"/>
      <c r="P284" s="2"/>
      <c r="Q284" s="2"/>
      <c r="R284" s="4"/>
      <c r="S284" s="2"/>
      <c r="T284" s="2"/>
      <c r="U284" s="9"/>
      <c r="V284" s="2"/>
      <c r="W284" s="2"/>
      <c r="X284" s="2"/>
      <c r="Y284" s="2"/>
      <c r="Z284" s="2"/>
      <c r="AA284" s="10"/>
      <c r="AB284" s="39"/>
      <c r="AC284" s="39"/>
      <c r="AD284" s="39"/>
      <c r="AE284" s="39"/>
    </row>
    <row r="288" spans="1:31" ht="10.5" customHeight="1" x14ac:dyDescent="0.25">
      <c r="A288" s="12"/>
      <c r="B288" s="12"/>
      <c r="C288" s="12"/>
      <c r="K288" s="12"/>
      <c r="L288" s="12"/>
      <c r="N288" s="12"/>
      <c r="O288" s="12"/>
      <c r="P288" s="12"/>
      <c r="Q288" s="12"/>
      <c r="S288" s="12"/>
      <c r="T288" s="12"/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</row>
    <row r="289" spans="1:31" ht="10.5" customHeight="1" x14ac:dyDescent="0.25">
      <c r="A289" s="12"/>
      <c r="B289" s="12"/>
      <c r="C289" s="12"/>
      <c r="K289" s="12"/>
      <c r="L289" s="12"/>
      <c r="N289" s="12"/>
      <c r="O289" s="12"/>
      <c r="P289" s="12"/>
      <c r="Q289" s="12"/>
      <c r="S289" s="12"/>
      <c r="T289" s="12"/>
      <c r="U289" s="12"/>
      <c r="V289" s="12"/>
      <c r="W289" s="12"/>
      <c r="X289" s="12"/>
      <c r="Y289" s="12"/>
      <c r="Z289" s="12"/>
      <c r="AA289" s="12"/>
      <c r="AB289" s="12"/>
      <c r="AC289" s="12"/>
      <c r="AD289" s="12"/>
      <c r="AE289" s="12"/>
    </row>
    <row r="290" spans="1:31" ht="10.5" customHeight="1" x14ac:dyDescent="0.25">
      <c r="A290" s="12"/>
      <c r="B290" s="12"/>
      <c r="C290" s="12"/>
      <c r="K290" s="12"/>
      <c r="L290" s="12"/>
      <c r="N290" s="12"/>
      <c r="O290" s="12"/>
      <c r="P290" s="12"/>
      <c r="Q290" s="12"/>
      <c r="S290" s="12"/>
      <c r="T290" s="12"/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</row>
    <row r="291" spans="1:31" ht="10.5" customHeight="1" x14ac:dyDescent="0.25">
      <c r="A291" s="12"/>
      <c r="B291" s="12"/>
      <c r="C291" s="12"/>
      <c r="K291" s="12"/>
      <c r="L291" s="12"/>
      <c r="N291" s="12"/>
      <c r="O291" s="12"/>
      <c r="P291" s="12"/>
      <c r="Q291" s="12"/>
      <c r="S291" s="12"/>
      <c r="T291" s="12"/>
      <c r="U291" s="12"/>
      <c r="V291" s="12"/>
      <c r="W291" s="12"/>
      <c r="X291" s="12"/>
      <c r="Y291" s="12"/>
      <c r="Z291" s="12"/>
      <c r="AA291" s="12"/>
      <c r="AB291" s="12"/>
      <c r="AC291" s="12"/>
      <c r="AD291" s="12"/>
      <c r="AE291" s="12"/>
    </row>
    <row r="292" spans="1:31" ht="10.5" customHeight="1" x14ac:dyDescent="0.25">
      <c r="A292" s="12"/>
      <c r="B292" s="12"/>
      <c r="C292" s="12"/>
      <c r="K292" s="12"/>
      <c r="L292" s="12"/>
      <c r="N292" s="12"/>
      <c r="O292" s="12"/>
      <c r="P292" s="12"/>
      <c r="Q292" s="12"/>
      <c r="S292" s="12"/>
      <c r="T292" s="12"/>
      <c r="U292" s="12"/>
      <c r="V292" s="12"/>
      <c r="W292" s="12"/>
      <c r="X292" s="12"/>
      <c r="Y292" s="12"/>
      <c r="Z292" s="12"/>
      <c r="AA292" s="12"/>
      <c r="AB292" s="12"/>
      <c r="AC292" s="12"/>
      <c r="AD292" s="12"/>
      <c r="AE292" s="12"/>
    </row>
    <row r="293" spans="1:31" ht="10.5" customHeight="1" x14ac:dyDescent="0.25">
      <c r="A293" s="12"/>
      <c r="B293" s="12"/>
      <c r="C293" s="12"/>
      <c r="K293" s="12"/>
      <c r="L293" s="12"/>
      <c r="N293" s="12"/>
      <c r="O293" s="12"/>
      <c r="P293" s="12"/>
      <c r="Q293" s="12"/>
      <c r="S293" s="12"/>
      <c r="T293" s="12"/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</row>
    <row r="294" spans="1:31" ht="10.5" customHeight="1" x14ac:dyDescent="0.25">
      <c r="A294" s="12"/>
      <c r="B294" s="12"/>
      <c r="C294" s="12"/>
      <c r="K294" s="12"/>
      <c r="L294" s="12"/>
      <c r="N294" s="12"/>
      <c r="O294" s="12"/>
      <c r="P294" s="12"/>
      <c r="Q294" s="12"/>
      <c r="S294" s="12"/>
      <c r="T294" s="12"/>
      <c r="U294" s="12"/>
      <c r="V294" s="12"/>
      <c r="W294" s="12"/>
      <c r="X294" s="12"/>
      <c r="Y294" s="12"/>
      <c r="Z294" s="12"/>
      <c r="AA294" s="12"/>
      <c r="AB294" s="12"/>
      <c r="AC294" s="12"/>
      <c r="AD294" s="12"/>
      <c r="AE294" s="12"/>
    </row>
    <row r="295" spans="1:31" ht="10.5" customHeight="1" x14ac:dyDescent="0.25">
      <c r="A295" s="12"/>
      <c r="B295" s="12"/>
      <c r="C295" s="12"/>
      <c r="K295" s="12"/>
      <c r="L295" s="12"/>
      <c r="N295" s="12"/>
      <c r="O295" s="12"/>
      <c r="P295" s="12"/>
      <c r="Q295" s="12"/>
      <c r="S295" s="12"/>
      <c r="T295" s="12"/>
      <c r="U295" s="12"/>
      <c r="V295" s="12"/>
      <c r="W295" s="12"/>
      <c r="X295" s="12"/>
      <c r="Y295" s="12"/>
      <c r="Z295" s="12"/>
      <c r="AA295" s="12"/>
      <c r="AB295" s="12"/>
      <c r="AC295" s="12"/>
      <c r="AD295" s="12"/>
      <c r="AE295" s="12"/>
    </row>
    <row r="296" spans="1:31" ht="10.5" customHeight="1" x14ac:dyDescent="0.25">
      <c r="A296" s="12"/>
      <c r="B296" s="12"/>
      <c r="C296" s="12"/>
      <c r="K296" s="12"/>
      <c r="L296" s="12"/>
      <c r="N296" s="12"/>
      <c r="O296" s="12"/>
      <c r="P296" s="12"/>
      <c r="Q296" s="12"/>
      <c r="S296" s="12"/>
      <c r="T296" s="12"/>
      <c r="U296" s="12"/>
      <c r="V296" s="12"/>
      <c r="W296" s="12"/>
      <c r="X296" s="12"/>
      <c r="Y296" s="12"/>
      <c r="Z296" s="12"/>
      <c r="AA296" s="12"/>
      <c r="AB296" s="12"/>
      <c r="AC296" s="12"/>
      <c r="AD296" s="12"/>
      <c r="AE296" s="12"/>
    </row>
    <row r="297" spans="1:31" ht="10.5" customHeight="1" x14ac:dyDescent="0.25">
      <c r="A297" s="12"/>
      <c r="B297" s="12"/>
      <c r="C297" s="12"/>
      <c r="K297" s="12"/>
      <c r="L297" s="12"/>
      <c r="N297" s="12"/>
      <c r="O297" s="12"/>
      <c r="P297" s="12"/>
      <c r="Q297" s="12"/>
      <c r="S297" s="12"/>
      <c r="T297" s="12"/>
      <c r="U297" s="12"/>
      <c r="V297" s="12"/>
      <c r="W297" s="12"/>
      <c r="X297" s="12"/>
      <c r="Y297" s="12"/>
      <c r="Z297" s="12"/>
      <c r="AA297" s="12"/>
      <c r="AB297" s="12"/>
      <c r="AC297" s="12"/>
      <c r="AD297" s="12"/>
      <c r="AE297" s="12"/>
    </row>
    <row r="298" spans="1:31" ht="10.5" customHeight="1" x14ac:dyDescent="0.25">
      <c r="A298" s="12"/>
      <c r="B298" s="12"/>
      <c r="C298" s="12"/>
      <c r="K298" s="12"/>
      <c r="L298" s="12"/>
      <c r="N298" s="12"/>
      <c r="O298" s="12"/>
      <c r="P298" s="12"/>
      <c r="Q298" s="12"/>
      <c r="S298" s="12"/>
      <c r="T298" s="12"/>
      <c r="U298" s="12"/>
      <c r="V298" s="12"/>
      <c r="W298" s="12"/>
      <c r="X298" s="12"/>
      <c r="Y298" s="12"/>
      <c r="Z298" s="12"/>
      <c r="AA298" s="12"/>
      <c r="AB298" s="12"/>
      <c r="AC298" s="12"/>
      <c r="AD298" s="12"/>
      <c r="AE298" s="12"/>
    </row>
  </sheetData>
  <mergeCells count="13">
    <mergeCell ref="D22:F22"/>
    <mergeCell ref="A33:A37"/>
    <mergeCell ref="A38:A43"/>
    <mergeCell ref="D62:D63"/>
    <mergeCell ref="F62:F63"/>
    <mergeCell ref="D64:D65"/>
    <mergeCell ref="F64:F65"/>
    <mergeCell ref="A6:A11"/>
    <mergeCell ref="D21:F21"/>
    <mergeCell ref="D24:G24"/>
    <mergeCell ref="D25:D26"/>
    <mergeCell ref="E25:E26"/>
    <mergeCell ref="F25:F26"/>
  </mergeCells>
  <dataValidations count="10">
    <dataValidation type="list" allowBlank="1" showInputMessage="1" showErrorMessage="1" errorTitle="Ошибка" error="Выберите значение из списка" prompt="Выберите значение из списка" sqref="G11:J11 G43:J43">
      <formula1>kind_of_purchase_method</formula1>
    </dataValidation>
    <dataValidation type="list" allowBlank="1" showInputMessage="1" showErrorMessage="1" errorTitle="Ошибка" error="Выберите значение из списка" prompt="Выберите значение из списка" sqref="E6 E38">
      <formula1>kind_of_fuels</formula1>
    </dataValidation>
    <dataValidation type="textLength" operator="lessThanOrEqual" allowBlank="1" showInputMessage="1" showErrorMessage="1" errorTitle="Ошибка" error="Допускается ввод не более 900 символов!" prompt="Введите источник тепловой энергии" sqref="E4 E13 E15 E17 E86:E102">
      <formula1>900</formula1>
    </dataValidation>
    <dataValidation allowBlank="1" showInputMessage="1" showErrorMessage="1" prompt="Для выбора выполните двойной щелчок левой клавиши мыши по соответствующей ячейке." sqref="G65:J65 G63:J63"/>
    <dataValidation type="textLength" operator="lessThanOrEqual" allowBlank="1" showInputMessage="1" showErrorMessage="1" errorTitle="Ошибка" error="Допускается ввод не более 900 символов!" prompt="Введите ссылку на обосновывающие материалы, загруженные с помощью &quot;ЕИАС Мониторинг&quot;." sqref="G127:J129 G83:J83">
      <formula1>900</formula1>
    </dataValidation>
    <dataValidation type="decimal" allowBlank="1" showErrorMessage="1" errorTitle="Ошибка" error="Допускается ввод только действительных чисел!" sqref="G75:J76">
      <formula1>-9.99999999999999E+23</formula1>
      <formula2>9.99999999999999E+23</formula2>
    </dataValidation>
    <dataValidation type="textLength" operator="lessThanOrEqual" allowBlank="1" showInputMessage="1" showErrorMessage="1" errorTitle="Ошибка" error="Допускается ввод не более 900 символов!" prompt="Введите наименование прочих расходов" sqref="E2 G67:J67 E68:E73">
      <formula1>900</formula1>
    </dataValidation>
    <dataValidation type="decimal" allowBlank="1" showErrorMessage="1" errorTitle="Ошибка" error="Допускается ввод только действительных чисел!" sqref="G119:J119 G122:J122 G17:J17 G104:J104 G84:J84 G78:J82 G125:J126 G111:J116 G86:J102">
      <formula1>-9.99999999999999E+37</formula1>
      <formula2>9.99999999999999E+37</formula2>
    </dataValidation>
    <dataValidation type="textLength" operator="lessThanOrEqual" allowBlank="1" showInputMessage="1" showErrorMessage="1" errorTitle="Ошибка" error="Допускается ввод не более 900 символов!" sqref="G130:J130 G33:J33 F8 G37:J37 F40">
      <formula1>900</formula1>
    </dataValidation>
    <dataValidation type="decimal" allowBlank="1" showErrorMessage="1" errorTitle="Ошибка" error="Допускается ввод только неотрицательных чисел!" sqref="G77:J77 G2:J2 G34:J36 G45:J62 G31:J31 G8:J10 G4:J4 G13:J13 G105:J110 G15:J15 G29:J29 G64:J64 G66:J66 G68:J73 G40:J42">
      <formula1>0</formula1>
      <formula2>9.99999999999999E+23</formula2>
    </dataValidation>
  </dataValidations>
  <hyperlinks>
    <hyperlink ref="G83" location="'Форма 4.3.1'!$G$77" tooltip="Кликните по гиперссылке, чтобы перейти по гиперссылке или отредактировать её" display="https://portal.eias.ru/Portal/DownloadPage.aspx?type=12&amp;guid=29e19961-28ff-4d1b-b68c-6c9f8bfbba6e"/>
    <hyperlink ref="H83" location="'Форма 4.3.1'!$H$77" tooltip="Кликните по гиперссылке, чтобы перейти по гиперссылке или отредактировать её" display="https://portal.eias.ru/Portal/DownloadPage.aspx?type=12&amp;guid=29e19961-28ff-4d1b-b68c-6c9f8bfbba6e"/>
    <hyperlink ref="I83" location="'Форма 4.3.1'!$I$77" tooltip="Кликните по гиперссылке, чтобы перейти по гиперссылке или отредактировать её" display="https://portal.eias.ru/Portal/DownloadPage.aspx?type=12&amp;guid=29e19961-28ff-4d1b-b68c-6c9f8bfbba6e"/>
    <hyperlink ref="J83" location="'Форма 4.3.1'!$J$77" tooltip="Кликните по гиперссылке, чтобы перейти по гиперссылке или отредактировать её" display="https://portal.eias.ru/Portal/DownloadPage.aspx?type=12&amp;guid=29e19961-28ff-4d1b-b68c-6c9f8bfbba6e"/>
  </hyperlinks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4.3.1</vt:lpstr>
      <vt:lpstr>List01_flag_index_1</vt:lpstr>
      <vt:lpstr>List01_flag_index_2</vt:lpstr>
      <vt:lpstr>List01_p12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2021-05-05T02:33:14Z</dcterms:modified>
</cp:coreProperties>
</file>